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lanuri_de_Invatamant_2020-2021\10. Facultatea de Litere\Versiunea_1\"/>
    </mc:Choice>
  </mc:AlternateContent>
  <bookViews>
    <workbookView xWindow="0" yWindow="0" windowWidth="28800" windowHeight="12180" activeTab="1"/>
  </bookViews>
  <sheets>
    <sheet name="Sheet1" sheetId="1" r:id="rId1"/>
    <sheet name="DPPD" sheetId="4" r:id="rId2"/>
    <sheet name="Sheet2" sheetId="2" r:id="rId3"/>
  </sheets>
  <definedNames>
    <definedName name="_xlnm.Print_Area" localSheetId="1">DPPD!#REF!</definedName>
    <definedName name="_xlnm.Print_Area" localSheetId="0">Sheet1!$A$1:$T$340</definedName>
  </definedNames>
  <calcPr calcId="162913"/>
</workbook>
</file>

<file path=xl/calcChain.xml><?xml version="1.0" encoding="utf-8"?>
<calcChain xmlns="http://schemas.openxmlformats.org/spreadsheetml/2006/main">
  <c r="M21" i="4" l="1"/>
  <c r="L21" i="4"/>
  <c r="K21" i="4"/>
  <c r="K22" i="4" s="1"/>
  <c r="S20" i="4"/>
  <c r="R20" i="4"/>
  <c r="Q20" i="4"/>
  <c r="M20" i="4"/>
  <c r="L20" i="4"/>
  <c r="K20" i="4"/>
  <c r="J20" i="4"/>
  <c r="P19" i="4"/>
  <c r="O19" i="4"/>
  <c r="N19" i="4"/>
  <c r="P18" i="4"/>
  <c r="N18" i="4"/>
  <c r="O18" i="4" s="1"/>
  <c r="P16" i="4"/>
  <c r="N16" i="4"/>
  <c r="P15" i="4"/>
  <c r="O15" i="4" s="1"/>
  <c r="N15" i="4"/>
  <c r="P14" i="4"/>
  <c r="O14" i="4"/>
  <c r="N14" i="4"/>
  <c r="P12" i="4"/>
  <c r="N12" i="4"/>
  <c r="O12" i="4" s="1"/>
  <c r="P10" i="4"/>
  <c r="N10" i="4"/>
  <c r="O10" i="4" s="1"/>
  <c r="P8" i="4"/>
  <c r="O8" i="4" s="1"/>
  <c r="N8" i="4"/>
  <c r="N20" i="4" s="1"/>
  <c r="P6" i="4"/>
  <c r="P21" i="4" s="1"/>
  <c r="O6" i="4"/>
  <c r="N6" i="4"/>
  <c r="N21" i="4" s="1"/>
  <c r="P20" i="4" l="1"/>
  <c r="O16" i="4"/>
  <c r="O21" i="4" s="1"/>
  <c r="N22" i="4" s="1"/>
  <c r="O20" i="4" l="1"/>
  <c r="R196" i="1" l="1"/>
  <c r="T244" i="1"/>
  <c r="T245" i="1"/>
  <c r="T246" i="1"/>
  <c r="T247" i="1"/>
  <c r="T248" i="1"/>
  <c r="T249" i="1"/>
  <c r="T252" i="1"/>
  <c r="T253" i="1"/>
  <c r="T52" i="1"/>
  <c r="T66" i="1"/>
  <c r="T79" i="1"/>
  <c r="T100" i="1"/>
  <c r="T122" i="1"/>
  <c r="T146"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6" i="1"/>
  <c r="T297" i="1"/>
  <c r="T298" i="1"/>
  <c r="T299" i="1"/>
  <c r="T300" i="1"/>
  <c r="T301" i="1"/>
  <c r="T313" i="1"/>
  <c r="T314" i="1"/>
  <c r="T315" i="1"/>
  <c r="T316" i="1"/>
  <c r="J196" i="1"/>
  <c r="A283" i="1"/>
  <c r="A284" i="1"/>
  <c r="A285" i="1"/>
  <c r="A286" i="1"/>
  <c r="A287" i="1"/>
  <c r="A288" i="1"/>
  <c r="A289" i="1"/>
  <c r="A290" i="1"/>
  <c r="A291" i="1"/>
  <c r="A292" i="1"/>
  <c r="S253" i="1"/>
  <c r="R253" i="1"/>
  <c r="Q253" i="1"/>
  <c r="P141" i="1"/>
  <c r="P253" i="1" s="1"/>
  <c r="N141" i="1"/>
  <c r="N253" i="1" s="1"/>
  <c r="M253" i="1"/>
  <c r="L253" i="1"/>
  <c r="K253" i="1"/>
  <c r="J253" i="1"/>
  <c r="S252" i="1"/>
  <c r="R252" i="1"/>
  <c r="Q252" i="1"/>
  <c r="P140" i="1"/>
  <c r="P252" i="1" s="1"/>
  <c r="N140" i="1"/>
  <c r="N252" i="1" s="1"/>
  <c r="M252" i="1"/>
  <c r="L252" i="1"/>
  <c r="K252" i="1"/>
  <c r="J252" i="1"/>
  <c r="S249" i="1"/>
  <c r="R249" i="1"/>
  <c r="Q249" i="1"/>
  <c r="P117" i="1"/>
  <c r="P249" i="1" s="1"/>
  <c r="N117" i="1"/>
  <c r="N249" i="1" s="1"/>
  <c r="M249" i="1"/>
  <c r="L249" i="1"/>
  <c r="K249" i="1"/>
  <c r="J249" i="1"/>
  <c r="A249" i="1"/>
  <c r="S248" i="1"/>
  <c r="R248" i="1"/>
  <c r="Q248" i="1"/>
  <c r="P116" i="1"/>
  <c r="P248" i="1" s="1"/>
  <c r="N116" i="1"/>
  <c r="M248" i="1"/>
  <c r="L248" i="1"/>
  <c r="K248" i="1"/>
  <c r="J248" i="1"/>
  <c r="A248" i="1"/>
  <c r="S247" i="1"/>
  <c r="R247" i="1"/>
  <c r="Q247" i="1"/>
  <c r="P96" i="1"/>
  <c r="P247" i="1" s="1"/>
  <c r="N96" i="1"/>
  <c r="N247" i="1" s="1"/>
  <c r="M247" i="1"/>
  <c r="L247" i="1"/>
  <c r="K247" i="1"/>
  <c r="J247" i="1"/>
  <c r="A247" i="1"/>
  <c r="S246" i="1"/>
  <c r="R246" i="1"/>
  <c r="Q246" i="1"/>
  <c r="P75" i="1"/>
  <c r="P246" i="1" s="1"/>
  <c r="N75" i="1"/>
  <c r="N246" i="1" s="1"/>
  <c r="M246" i="1"/>
  <c r="L246" i="1"/>
  <c r="K246" i="1"/>
  <c r="J246" i="1"/>
  <c r="A246" i="1"/>
  <c r="S245" i="1"/>
  <c r="R245" i="1"/>
  <c r="Q245" i="1"/>
  <c r="P60" i="1"/>
  <c r="P245" i="1" s="1"/>
  <c r="N60" i="1"/>
  <c r="N245" i="1" s="1"/>
  <c r="M245" i="1"/>
  <c r="L245" i="1"/>
  <c r="K245" i="1"/>
  <c r="J245" i="1"/>
  <c r="A245" i="1"/>
  <c r="S244" i="1"/>
  <c r="R244" i="1"/>
  <c r="Q244" i="1"/>
  <c r="P46" i="1"/>
  <c r="P244" i="1" s="1"/>
  <c r="N46" i="1"/>
  <c r="N244" i="1" s="1"/>
  <c r="M244" i="1"/>
  <c r="L244" i="1"/>
  <c r="K244" i="1"/>
  <c r="J244" i="1"/>
  <c r="A244" i="1"/>
  <c r="L197" i="1"/>
  <c r="M197" i="1"/>
  <c r="N166" i="1"/>
  <c r="N169" i="1"/>
  <c r="N174" i="1"/>
  <c r="N177" i="1"/>
  <c r="N182" i="1"/>
  <c r="N188" i="1"/>
  <c r="N185" i="1"/>
  <c r="N191" i="1"/>
  <c r="N194" i="1"/>
  <c r="P166" i="1"/>
  <c r="P169" i="1"/>
  <c r="P174" i="1"/>
  <c r="P177" i="1"/>
  <c r="P182" i="1"/>
  <c r="P188" i="1"/>
  <c r="O188" i="1" s="1"/>
  <c r="P185" i="1"/>
  <c r="P191" i="1"/>
  <c r="P194" i="1"/>
  <c r="T196" i="1"/>
  <c r="Q196" i="1"/>
  <c r="K196" i="1"/>
  <c r="L196" i="1"/>
  <c r="M196" i="1"/>
  <c r="J269" i="1"/>
  <c r="J270" i="1"/>
  <c r="P143" i="1"/>
  <c r="P299" i="1" s="1"/>
  <c r="N143" i="1"/>
  <c r="N299" i="1" s="1"/>
  <c r="P144" i="1"/>
  <c r="N144" i="1"/>
  <c r="P138" i="1"/>
  <c r="N138" i="1"/>
  <c r="N297" i="1" s="1"/>
  <c r="P94" i="1"/>
  <c r="P283" i="1" s="1"/>
  <c r="P95" i="1"/>
  <c r="P284" i="1" s="1"/>
  <c r="P98" i="1"/>
  <c r="P285" i="1"/>
  <c r="P99" i="1"/>
  <c r="P286" i="1" s="1"/>
  <c r="P113" i="1"/>
  <c r="P287" i="1" s="1"/>
  <c r="N94" i="1"/>
  <c r="N95" i="1"/>
  <c r="N98" i="1"/>
  <c r="N285" i="1" s="1"/>
  <c r="N99" i="1"/>
  <c r="N286" i="1" s="1"/>
  <c r="N113" i="1"/>
  <c r="N287" i="1"/>
  <c r="N114" i="1"/>
  <c r="N288" i="1" s="1"/>
  <c r="M283" i="1"/>
  <c r="M284" i="1"/>
  <c r="M285" i="1"/>
  <c r="M286" i="1"/>
  <c r="M287" i="1"/>
  <c r="L283" i="1"/>
  <c r="L284" i="1"/>
  <c r="L285" i="1"/>
  <c r="L286" i="1"/>
  <c r="L287" i="1"/>
  <c r="K283" i="1"/>
  <c r="K284" i="1"/>
  <c r="K285" i="1"/>
  <c r="K286" i="1"/>
  <c r="K287" i="1"/>
  <c r="J284" i="1"/>
  <c r="J285" i="1"/>
  <c r="J286" i="1"/>
  <c r="J287" i="1"/>
  <c r="J299" i="1"/>
  <c r="A299" i="1"/>
  <c r="A300" i="1"/>
  <c r="T228" i="1"/>
  <c r="S228" i="1"/>
  <c r="R228" i="1"/>
  <c r="Q228" i="1"/>
  <c r="M229" i="1"/>
  <c r="L229" i="1"/>
  <c r="K229" i="1"/>
  <c r="K228" i="1"/>
  <c r="J228" i="1"/>
  <c r="N44" i="1"/>
  <c r="N269" i="1" s="1"/>
  <c r="N45" i="1"/>
  <c r="N270" i="1" s="1"/>
  <c r="N47" i="1"/>
  <c r="N48" i="1"/>
  <c r="N315" i="1" s="1"/>
  <c r="N50" i="1"/>
  <c r="N51" i="1"/>
  <c r="N58" i="1"/>
  <c r="N273" i="1" s="1"/>
  <c r="N59" i="1"/>
  <c r="N61" i="1"/>
  <c r="N62" i="1"/>
  <c r="N64" i="1"/>
  <c r="N65" i="1"/>
  <c r="N276" i="1" s="1"/>
  <c r="N72" i="1"/>
  <c r="N73" i="1"/>
  <c r="N74" i="1"/>
  <c r="N77" i="1"/>
  <c r="N78" i="1"/>
  <c r="N280" i="1" s="1"/>
  <c r="N92" i="1"/>
  <c r="N93" i="1"/>
  <c r="N115" i="1"/>
  <c r="N119" i="1"/>
  <c r="N291" i="1" s="1"/>
  <c r="N120" i="1"/>
  <c r="N292" i="1" s="1"/>
  <c r="N121" i="1"/>
  <c r="N293" i="1" s="1"/>
  <c r="N137" i="1"/>
  <c r="N139" i="1"/>
  <c r="N145" i="1"/>
  <c r="M228" i="1"/>
  <c r="L228" i="1"/>
  <c r="S196" i="1"/>
  <c r="P227" i="1"/>
  <c r="N227" i="1"/>
  <c r="P224" i="1"/>
  <c r="N224" i="1"/>
  <c r="P220" i="1"/>
  <c r="P222" i="1"/>
  <c r="N222" i="1"/>
  <c r="P219" i="1"/>
  <c r="N219" i="1"/>
  <c r="P217" i="1"/>
  <c r="N217" i="1"/>
  <c r="P215" i="1"/>
  <c r="N215" i="1"/>
  <c r="P211" i="1"/>
  <c r="P213" i="1"/>
  <c r="N213" i="1"/>
  <c r="Q292" i="1"/>
  <c r="R292" i="1"/>
  <c r="S292" i="1"/>
  <c r="J283" i="1"/>
  <c r="N212" i="1"/>
  <c r="P212" i="1"/>
  <c r="N216" i="1"/>
  <c r="P216" i="1"/>
  <c r="N220" i="1"/>
  <c r="N221" i="1"/>
  <c r="P221" i="1"/>
  <c r="N225" i="1"/>
  <c r="P225" i="1"/>
  <c r="N226" i="1"/>
  <c r="P226" i="1"/>
  <c r="A269" i="1"/>
  <c r="K269" i="1"/>
  <c r="L269" i="1"/>
  <c r="M269" i="1"/>
  <c r="Q269" i="1"/>
  <c r="R269" i="1"/>
  <c r="S269" i="1"/>
  <c r="A270" i="1"/>
  <c r="K270" i="1"/>
  <c r="L270" i="1"/>
  <c r="M270" i="1"/>
  <c r="Q270" i="1"/>
  <c r="R270" i="1"/>
  <c r="S270" i="1"/>
  <c r="A271" i="1"/>
  <c r="J271" i="1"/>
  <c r="K271" i="1"/>
  <c r="L271" i="1"/>
  <c r="M271" i="1"/>
  <c r="Q271" i="1"/>
  <c r="R271" i="1"/>
  <c r="S271" i="1"/>
  <c r="A272" i="1"/>
  <c r="J272" i="1"/>
  <c r="K272" i="1"/>
  <c r="L272" i="1"/>
  <c r="M272" i="1"/>
  <c r="Q272" i="1"/>
  <c r="R272" i="1"/>
  <c r="S272" i="1"/>
  <c r="R100" i="1"/>
  <c r="R146" i="1"/>
  <c r="S316" i="1"/>
  <c r="R316" i="1"/>
  <c r="Q316" i="1"/>
  <c r="M316" i="1"/>
  <c r="L316" i="1"/>
  <c r="K316" i="1"/>
  <c r="J316" i="1"/>
  <c r="A316" i="1"/>
  <c r="S315" i="1"/>
  <c r="R315" i="1"/>
  <c r="Q315" i="1"/>
  <c r="M315" i="1"/>
  <c r="L315" i="1"/>
  <c r="K315" i="1"/>
  <c r="J315" i="1"/>
  <c r="A315" i="1"/>
  <c r="S314" i="1"/>
  <c r="R314" i="1"/>
  <c r="Q314" i="1"/>
  <c r="M314" i="1"/>
  <c r="L314" i="1"/>
  <c r="K314" i="1"/>
  <c r="J314" i="1"/>
  <c r="A314" i="1"/>
  <c r="S313" i="1"/>
  <c r="S317" i="1" s="1"/>
  <c r="R313" i="1"/>
  <c r="Q313" i="1"/>
  <c r="Q317" i="1" s="1"/>
  <c r="M313" i="1"/>
  <c r="M317" i="1" s="1"/>
  <c r="M318" i="1" s="1"/>
  <c r="L313" i="1"/>
  <c r="L317" i="1" s="1"/>
  <c r="L318" i="1" s="1"/>
  <c r="K313" i="1"/>
  <c r="J313" i="1"/>
  <c r="J317" i="1" s="1"/>
  <c r="A313" i="1"/>
  <c r="S301" i="1"/>
  <c r="R301" i="1"/>
  <c r="Q301" i="1"/>
  <c r="M301" i="1"/>
  <c r="L301" i="1"/>
  <c r="K301" i="1"/>
  <c r="J301" i="1"/>
  <c r="A301" i="1"/>
  <c r="S300" i="1"/>
  <c r="R300" i="1"/>
  <c r="Q300" i="1"/>
  <c r="M300" i="1"/>
  <c r="L300" i="1"/>
  <c r="K300" i="1"/>
  <c r="J300" i="1"/>
  <c r="S299" i="1"/>
  <c r="R299" i="1"/>
  <c r="Q299" i="1"/>
  <c r="M299" i="1"/>
  <c r="L299" i="1"/>
  <c r="K299" i="1"/>
  <c r="S298" i="1"/>
  <c r="R298" i="1"/>
  <c r="Q298" i="1"/>
  <c r="M298" i="1"/>
  <c r="L298" i="1"/>
  <c r="K298" i="1"/>
  <c r="J298" i="1"/>
  <c r="A298" i="1"/>
  <c r="S297" i="1"/>
  <c r="R297" i="1"/>
  <c r="Q297" i="1"/>
  <c r="M297" i="1"/>
  <c r="L297" i="1"/>
  <c r="K297" i="1"/>
  <c r="J297" i="1"/>
  <c r="A297" i="1"/>
  <c r="S296" i="1"/>
  <c r="R296" i="1"/>
  <c r="Q296" i="1"/>
  <c r="M296" i="1"/>
  <c r="L296" i="1"/>
  <c r="K296" i="1"/>
  <c r="J296" i="1"/>
  <c r="A296" i="1"/>
  <c r="S293" i="1"/>
  <c r="R293" i="1"/>
  <c r="Q293" i="1"/>
  <c r="M293" i="1"/>
  <c r="L293" i="1"/>
  <c r="K293" i="1"/>
  <c r="J293" i="1"/>
  <c r="A293" i="1"/>
  <c r="M292" i="1"/>
  <c r="L292" i="1"/>
  <c r="K292" i="1"/>
  <c r="J292" i="1"/>
  <c r="S291" i="1"/>
  <c r="R291" i="1"/>
  <c r="Q291" i="1"/>
  <c r="M291" i="1"/>
  <c r="L291" i="1"/>
  <c r="K291" i="1"/>
  <c r="J291" i="1"/>
  <c r="S290" i="1"/>
  <c r="R290" i="1"/>
  <c r="Q290" i="1"/>
  <c r="M290" i="1"/>
  <c r="L290" i="1"/>
  <c r="K290" i="1"/>
  <c r="J290" i="1"/>
  <c r="S289" i="1"/>
  <c r="R289" i="1"/>
  <c r="Q289" i="1"/>
  <c r="M289" i="1"/>
  <c r="L289" i="1"/>
  <c r="K289" i="1"/>
  <c r="J289" i="1"/>
  <c r="S288" i="1"/>
  <c r="R288" i="1"/>
  <c r="Q288" i="1"/>
  <c r="M288" i="1"/>
  <c r="L288" i="1"/>
  <c r="K288" i="1"/>
  <c r="J288" i="1"/>
  <c r="S287" i="1"/>
  <c r="R287" i="1"/>
  <c r="Q287" i="1"/>
  <c r="S286" i="1"/>
  <c r="R286" i="1"/>
  <c r="Q286" i="1"/>
  <c r="S285" i="1"/>
  <c r="R285" i="1"/>
  <c r="Q285" i="1"/>
  <c r="S284" i="1"/>
  <c r="R284" i="1"/>
  <c r="Q284" i="1"/>
  <c r="S283" i="1"/>
  <c r="R283" i="1"/>
  <c r="Q283" i="1"/>
  <c r="S282" i="1"/>
  <c r="R282" i="1"/>
  <c r="Q282" i="1"/>
  <c r="M282" i="1"/>
  <c r="L282" i="1"/>
  <c r="K282" i="1"/>
  <c r="J282" i="1"/>
  <c r="A282" i="1"/>
  <c r="S281" i="1"/>
  <c r="R281" i="1"/>
  <c r="Q281" i="1"/>
  <c r="M281" i="1"/>
  <c r="L281" i="1"/>
  <c r="K281" i="1"/>
  <c r="J281" i="1"/>
  <c r="A281" i="1"/>
  <c r="S280" i="1"/>
  <c r="R280" i="1"/>
  <c r="Q280" i="1"/>
  <c r="M280" i="1"/>
  <c r="L280" i="1"/>
  <c r="K280" i="1"/>
  <c r="J280" i="1"/>
  <c r="A280" i="1"/>
  <c r="S279" i="1"/>
  <c r="R279" i="1"/>
  <c r="Q279" i="1"/>
  <c r="M279" i="1"/>
  <c r="L279" i="1"/>
  <c r="K279" i="1"/>
  <c r="J279" i="1"/>
  <c r="A279" i="1"/>
  <c r="S278" i="1"/>
  <c r="R278" i="1"/>
  <c r="Q278" i="1"/>
  <c r="M278" i="1"/>
  <c r="L278" i="1"/>
  <c r="K278" i="1"/>
  <c r="J278" i="1"/>
  <c r="A278" i="1"/>
  <c r="S277" i="1"/>
  <c r="R277" i="1"/>
  <c r="Q277" i="1"/>
  <c r="M277" i="1"/>
  <c r="L277" i="1"/>
  <c r="K277" i="1"/>
  <c r="J277" i="1"/>
  <c r="A277" i="1"/>
  <c r="S276" i="1"/>
  <c r="R276" i="1"/>
  <c r="Q276" i="1"/>
  <c r="M276" i="1"/>
  <c r="L276" i="1"/>
  <c r="K276" i="1"/>
  <c r="J276" i="1"/>
  <c r="A276" i="1"/>
  <c r="S275" i="1"/>
  <c r="R275" i="1"/>
  <c r="Q275" i="1"/>
  <c r="M275" i="1"/>
  <c r="L275" i="1"/>
  <c r="K275" i="1"/>
  <c r="J275" i="1"/>
  <c r="A275" i="1"/>
  <c r="S274" i="1"/>
  <c r="R274" i="1"/>
  <c r="Q274" i="1"/>
  <c r="M274" i="1"/>
  <c r="L274" i="1"/>
  <c r="K274" i="1"/>
  <c r="J274" i="1"/>
  <c r="A274" i="1"/>
  <c r="S273" i="1"/>
  <c r="R273" i="1"/>
  <c r="Q273" i="1"/>
  <c r="M273" i="1"/>
  <c r="L273" i="1"/>
  <c r="K273" i="1"/>
  <c r="J273" i="1"/>
  <c r="A273" i="1"/>
  <c r="K197" i="1"/>
  <c r="P195" i="1"/>
  <c r="N195" i="1"/>
  <c r="P192" i="1"/>
  <c r="N192" i="1"/>
  <c r="P189" i="1"/>
  <c r="N189" i="1"/>
  <c r="P186" i="1"/>
  <c r="N186" i="1"/>
  <c r="P183" i="1"/>
  <c r="N183" i="1"/>
  <c r="P180" i="1"/>
  <c r="N180" i="1"/>
  <c r="P179" i="1"/>
  <c r="N179" i="1"/>
  <c r="P178" i="1"/>
  <c r="N178" i="1"/>
  <c r="P175" i="1"/>
  <c r="N175" i="1"/>
  <c r="P172" i="1"/>
  <c r="N172" i="1"/>
  <c r="P171" i="1"/>
  <c r="N171" i="1"/>
  <c r="P170" i="1"/>
  <c r="N170" i="1"/>
  <c r="P167" i="1"/>
  <c r="N167" i="1"/>
  <c r="P145" i="1"/>
  <c r="P301" i="1" s="1"/>
  <c r="P139" i="1"/>
  <c r="P298" i="1" s="1"/>
  <c r="N298" i="1"/>
  <c r="P137" i="1"/>
  <c r="P296" i="1" s="1"/>
  <c r="P121" i="1"/>
  <c r="P120" i="1"/>
  <c r="O120" i="1" s="1"/>
  <c r="O292" i="1" s="1"/>
  <c r="P119" i="1"/>
  <c r="O119" i="1" s="1"/>
  <c r="O291" i="1" s="1"/>
  <c r="P115" i="1"/>
  <c r="P289" i="1" s="1"/>
  <c r="P114" i="1"/>
  <c r="O114" i="1" s="1"/>
  <c r="O288" i="1" s="1"/>
  <c r="P93" i="1"/>
  <c r="O93" i="1" s="1"/>
  <c r="O282" i="1" s="1"/>
  <c r="P92" i="1"/>
  <c r="P78" i="1"/>
  <c r="O78" i="1" s="1"/>
  <c r="O280" i="1" s="1"/>
  <c r="P77" i="1"/>
  <c r="P279" i="1" s="1"/>
  <c r="P74" i="1"/>
  <c r="P73" i="1"/>
  <c r="P278" i="1" s="1"/>
  <c r="P72" i="1"/>
  <c r="O72" i="1" s="1"/>
  <c r="O277" i="1" s="1"/>
  <c r="P65" i="1"/>
  <c r="P276" i="1" s="1"/>
  <c r="P64" i="1"/>
  <c r="O64" i="1" s="1"/>
  <c r="O275" i="1" s="1"/>
  <c r="N275" i="1"/>
  <c r="P61" i="1"/>
  <c r="P314" i="1" s="1"/>
  <c r="P59" i="1"/>
  <c r="P274" i="1" s="1"/>
  <c r="P58" i="1"/>
  <c r="P273" i="1" s="1"/>
  <c r="P51" i="1"/>
  <c r="O51" i="1" s="1"/>
  <c r="O272" i="1" s="1"/>
  <c r="P50" i="1"/>
  <c r="O50" i="1" s="1"/>
  <c r="O271" i="1" s="1"/>
  <c r="P47" i="1"/>
  <c r="P313" i="1" s="1"/>
  <c r="P45" i="1"/>
  <c r="P270" i="1" s="1"/>
  <c r="P44" i="1"/>
  <c r="P269" i="1" s="1"/>
  <c r="P48" i="1"/>
  <c r="P315" i="1" s="1"/>
  <c r="L52" i="1"/>
  <c r="M52" i="1"/>
  <c r="Q52" i="1"/>
  <c r="R52" i="1"/>
  <c r="S52" i="1"/>
  <c r="P62" i="1"/>
  <c r="P316" i="1" s="1"/>
  <c r="L66" i="1"/>
  <c r="M66" i="1"/>
  <c r="Q66" i="1"/>
  <c r="R66" i="1"/>
  <c r="S66" i="1"/>
  <c r="L79" i="1"/>
  <c r="M79" i="1"/>
  <c r="Q79" i="1"/>
  <c r="R79" i="1"/>
  <c r="S79" i="1"/>
  <c r="L100" i="1"/>
  <c r="M100" i="1"/>
  <c r="Q100" i="1"/>
  <c r="S100" i="1"/>
  <c r="L122" i="1"/>
  <c r="M122" i="1"/>
  <c r="Q122" i="1"/>
  <c r="R122" i="1"/>
  <c r="S122" i="1"/>
  <c r="L146" i="1"/>
  <c r="M146" i="1"/>
  <c r="Q146" i="1"/>
  <c r="S146" i="1"/>
  <c r="U34" i="1"/>
  <c r="U36" i="1"/>
  <c r="U35" i="1"/>
  <c r="J146" i="1"/>
  <c r="J122" i="1"/>
  <c r="K122" i="1"/>
  <c r="K146" i="1"/>
  <c r="K100" i="1"/>
  <c r="J100" i="1"/>
  <c r="K79" i="1"/>
  <c r="J79" i="1"/>
  <c r="K66" i="1"/>
  <c r="J66" i="1"/>
  <c r="K52" i="1"/>
  <c r="J52" i="1"/>
  <c r="P290" i="1"/>
  <c r="N281" i="1"/>
  <c r="N300" i="1"/>
  <c r="N301" i="1"/>
  <c r="P300" i="1"/>
  <c r="N277" i="1"/>
  <c r="N272" i="1"/>
  <c r="N278" i="1"/>
  <c r="N271" i="1"/>
  <c r="N282" i="1"/>
  <c r="N290" i="1"/>
  <c r="O145" i="1"/>
  <c r="O301" i="1" s="1"/>
  <c r="O45" i="1"/>
  <c r="O270" i="1" s="1"/>
  <c r="O121" i="1" l="1"/>
  <c r="O293" i="1" s="1"/>
  <c r="O226" i="1"/>
  <c r="O217" i="1"/>
  <c r="O222" i="1"/>
  <c r="P291" i="1"/>
  <c r="U146" i="1"/>
  <c r="O175" i="1"/>
  <c r="O167" i="1"/>
  <c r="O183" i="1"/>
  <c r="O137" i="1"/>
  <c r="O296" i="1" s="1"/>
  <c r="O115" i="1"/>
  <c r="O289" i="1" s="1"/>
  <c r="O59" i="1"/>
  <c r="O274" i="1" s="1"/>
  <c r="K230" i="1"/>
  <c r="K198" i="1"/>
  <c r="T254" i="1"/>
  <c r="O73" i="1"/>
  <c r="O278" i="1" s="1"/>
  <c r="U122" i="1"/>
  <c r="P280" i="1"/>
  <c r="O186" i="1"/>
  <c r="O138" i="1"/>
  <c r="O297" i="1" s="1"/>
  <c r="J254" i="1"/>
  <c r="S326" i="1"/>
  <c r="S328" i="1" s="1"/>
  <c r="U79" i="1"/>
  <c r="O144" i="1"/>
  <c r="O300" i="1" s="1"/>
  <c r="R326" i="1"/>
  <c r="R328" i="1" s="1"/>
  <c r="O185" i="1"/>
  <c r="L254" i="1"/>
  <c r="Q254" i="1"/>
  <c r="T317" i="1"/>
  <c r="K320" i="1" s="1"/>
  <c r="O220" i="1"/>
  <c r="O44" i="1"/>
  <c r="O269" i="1" s="1"/>
  <c r="U100" i="1"/>
  <c r="P275" i="1"/>
  <c r="O170" i="1"/>
  <c r="O172" i="1"/>
  <c r="O178" i="1"/>
  <c r="O215" i="1"/>
  <c r="O219" i="1"/>
  <c r="O224" i="1"/>
  <c r="O113" i="1"/>
  <c r="O287" i="1" s="1"/>
  <c r="O94" i="1"/>
  <c r="O283" i="1" s="1"/>
  <c r="O191" i="1"/>
  <c r="O182" i="1"/>
  <c r="O169" i="1"/>
  <c r="O60" i="1"/>
  <c r="O245" i="1" s="1"/>
  <c r="O116" i="1"/>
  <c r="P288" i="1"/>
  <c r="P277" i="1"/>
  <c r="T326" i="1"/>
  <c r="T328" i="1" s="1"/>
  <c r="O171" i="1"/>
  <c r="O195" i="1"/>
  <c r="O221" i="1"/>
  <c r="O177" i="1"/>
  <c r="N197" i="1"/>
  <c r="R250" i="1"/>
  <c r="O139" i="1"/>
  <c r="O298" i="1" s="1"/>
  <c r="P229" i="1"/>
  <c r="O212" i="1"/>
  <c r="O174" i="1"/>
  <c r="O225" i="1"/>
  <c r="N229" i="1"/>
  <c r="O213" i="1"/>
  <c r="O74" i="1"/>
  <c r="N66" i="1"/>
  <c r="R4" i="1" s="1"/>
  <c r="U4" i="1" s="1"/>
  <c r="O47" i="1"/>
  <c r="O313" i="1" s="1"/>
  <c r="O95" i="1"/>
  <c r="O284" i="1" s="1"/>
  <c r="O98" i="1"/>
  <c r="O285" i="1" s="1"/>
  <c r="O143" i="1"/>
  <c r="O299" i="1" s="1"/>
  <c r="O194" i="1"/>
  <c r="O46" i="1"/>
  <c r="O244" i="1" s="1"/>
  <c r="O75" i="1"/>
  <c r="O246" i="1" s="1"/>
  <c r="N248" i="1"/>
  <c r="N250" i="1" s="1"/>
  <c r="O117" i="1"/>
  <c r="O249" i="1" s="1"/>
  <c r="O140" i="1"/>
  <c r="O252" i="1" s="1"/>
  <c r="K231" i="1"/>
  <c r="N196" i="1"/>
  <c r="N289" i="1"/>
  <c r="P52" i="1"/>
  <c r="P282" i="1"/>
  <c r="U52" i="1"/>
  <c r="N296" i="1"/>
  <c r="N302" i="1" s="1"/>
  <c r="O179" i="1"/>
  <c r="O189" i="1"/>
  <c r="O216" i="1"/>
  <c r="P228" i="1"/>
  <c r="O227" i="1"/>
  <c r="O62" i="1"/>
  <c r="O316" i="1" s="1"/>
  <c r="O99" i="1"/>
  <c r="O286" i="1" s="1"/>
  <c r="O166" i="1"/>
  <c r="S254" i="1"/>
  <c r="O77" i="1"/>
  <c r="O279" i="1" s="1"/>
  <c r="O48" i="1"/>
  <c r="O315" i="1" s="1"/>
  <c r="O65" i="1"/>
  <c r="O276" i="1" s="1"/>
  <c r="U66" i="1"/>
  <c r="P100" i="1"/>
  <c r="O180" i="1"/>
  <c r="O192" i="1"/>
  <c r="N79" i="1"/>
  <c r="O5" i="1" s="1"/>
  <c r="U5" i="1" s="1"/>
  <c r="O61" i="1"/>
  <c r="O314" i="1" s="1"/>
  <c r="N283" i="1"/>
  <c r="P197" i="1"/>
  <c r="M250" i="1"/>
  <c r="N254" i="1"/>
  <c r="P250" i="1"/>
  <c r="O248" i="1"/>
  <c r="O290" i="1"/>
  <c r="P146" i="1"/>
  <c r="N279" i="1"/>
  <c r="P272" i="1"/>
  <c r="N228" i="1"/>
  <c r="N146" i="1"/>
  <c r="N284" i="1"/>
  <c r="P254" i="1"/>
  <c r="P256" i="1" s="1"/>
  <c r="N274" i="1"/>
  <c r="N314" i="1"/>
  <c r="N100" i="1"/>
  <c r="R5" i="1" s="1"/>
  <c r="U6" i="1" s="1"/>
  <c r="N52" i="1"/>
  <c r="P196" i="1"/>
  <c r="K250" i="1"/>
  <c r="O141" i="1"/>
  <c r="O253" i="1" s="1"/>
  <c r="T250" i="1"/>
  <c r="P66" i="1"/>
  <c r="P79" i="1"/>
  <c r="P122" i="1"/>
  <c r="K199" i="1"/>
  <c r="J327" i="1"/>
  <c r="O58" i="1"/>
  <c r="P292" i="1"/>
  <c r="P271" i="1"/>
  <c r="N313" i="1"/>
  <c r="O96" i="1"/>
  <c r="O247" i="1" s="1"/>
  <c r="O92" i="1"/>
  <c r="P281" i="1"/>
  <c r="P293" i="1"/>
  <c r="N316" i="1"/>
  <c r="P297" i="1"/>
  <c r="P302" i="1" s="1"/>
  <c r="N122" i="1"/>
  <c r="O6" i="1" s="1"/>
  <c r="U7" i="1" s="1"/>
  <c r="K317" i="1"/>
  <c r="K318" i="1" s="1"/>
  <c r="K319" i="1" s="1"/>
  <c r="S250" i="1"/>
  <c r="M254" i="1"/>
  <c r="M255" i="1" s="1"/>
  <c r="R254" i="1"/>
  <c r="K254" i="1"/>
  <c r="R317" i="1"/>
  <c r="Q302" i="1"/>
  <c r="M302" i="1"/>
  <c r="S302" i="1"/>
  <c r="J302" i="1"/>
  <c r="J294" i="1"/>
  <c r="T294" i="1"/>
  <c r="M294" i="1"/>
  <c r="J250" i="1"/>
  <c r="J255" i="1" s="1"/>
  <c r="T302" i="1"/>
  <c r="P317" i="1"/>
  <c r="P318" i="1" s="1"/>
  <c r="Q294" i="1"/>
  <c r="L302" i="1"/>
  <c r="K302" i="1"/>
  <c r="R302" i="1"/>
  <c r="S294" i="1"/>
  <c r="L294" i="1"/>
  <c r="L303" i="1" s="1"/>
  <c r="R294" i="1"/>
  <c r="K294" i="1"/>
  <c r="L250" i="1"/>
  <c r="Q250" i="1"/>
  <c r="M256" i="1"/>
  <c r="Q255" i="1" l="1"/>
  <c r="T255" i="1"/>
  <c r="K258" i="1" s="1"/>
  <c r="R255" i="1"/>
  <c r="N317" i="1"/>
  <c r="N318" i="1" s="1"/>
  <c r="O196" i="1"/>
  <c r="L255" i="1"/>
  <c r="K256" i="1"/>
  <c r="O317" i="1"/>
  <c r="O318" i="1" s="1"/>
  <c r="O254" i="1"/>
  <c r="N255" i="1"/>
  <c r="O302" i="1"/>
  <c r="L256" i="1"/>
  <c r="N294" i="1"/>
  <c r="N303" i="1" s="1"/>
  <c r="P255" i="1"/>
  <c r="O79" i="1"/>
  <c r="N319" i="1"/>
  <c r="K255" i="1"/>
  <c r="O122" i="1"/>
  <c r="O197" i="1"/>
  <c r="L327" i="1" s="1"/>
  <c r="N327" i="1" s="1"/>
  <c r="U323" i="1" s="1"/>
  <c r="O229" i="1"/>
  <c r="N230" i="1" s="1"/>
  <c r="S255" i="1"/>
  <c r="O250" i="1"/>
  <c r="O228" i="1"/>
  <c r="P294" i="1"/>
  <c r="P304" i="1" s="1"/>
  <c r="O146" i="1"/>
  <c r="O52" i="1"/>
  <c r="K200" i="1"/>
  <c r="O100" i="1"/>
  <c r="O281" i="1"/>
  <c r="K321" i="1"/>
  <c r="O4" i="1"/>
  <c r="U3" i="1" s="1"/>
  <c r="J326" i="1"/>
  <c r="O273" i="1"/>
  <c r="O66" i="1"/>
  <c r="N256" i="1"/>
  <c r="H327" i="1"/>
  <c r="R6" i="1"/>
  <c r="U8" i="1" s="1"/>
  <c r="K232" i="1"/>
  <c r="M303" i="1"/>
  <c r="L304" i="1"/>
  <c r="M304" i="1"/>
  <c r="R303" i="1"/>
  <c r="J303" i="1"/>
  <c r="S303" i="1"/>
  <c r="Q303" i="1"/>
  <c r="K304" i="1"/>
  <c r="N304" i="1"/>
  <c r="K303" i="1"/>
  <c r="T303" i="1"/>
  <c r="K306" i="1" s="1"/>
  <c r="U308" i="1" s="1"/>
  <c r="K257" i="1" l="1"/>
  <c r="K259" i="1" s="1"/>
  <c r="O256" i="1"/>
  <c r="P303" i="1"/>
  <c r="O255" i="1"/>
  <c r="N198" i="1"/>
  <c r="N257" i="1"/>
  <c r="L326" i="1"/>
  <c r="L328" i="1" s="1"/>
  <c r="J328" i="1"/>
  <c r="H326" i="1"/>
  <c r="O294" i="1"/>
  <c r="N326" i="1"/>
  <c r="N328" i="1" s="1"/>
  <c r="K305" i="1"/>
  <c r="K307" i="1" s="1"/>
  <c r="U351" i="1"/>
  <c r="U353" i="1" s="1"/>
  <c r="O304" i="1" l="1"/>
  <c r="N305" i="1" s="1"/>
  <c r="O303" i="1"/>
  <c r="H328" i="1"/>
  <c r="P327" i="1" s="1"/>
  <c r="U352" i="1"/>
  <c r="U354" i="1" s="1"/>
  <c r="U309" i="1"/>
  <c r="P326" i="1" l="1"/>
  <c r="P328" i="1" s="1"/>
</calcChain>
</file>

<file path=xl/comments1.xml><?xml version="1.0" encoding="utf-8"?>
<comments xmlns="http://schemas.openxmlformats.org/spreadsheetml/2006/main">
  <authors>
    <author>Gelu Gherghin</author>
    <author>Windows User</author>
  </authors>
  <commentList>
    <comment ref="X4" authorId="0" shapeId="0">
      <text>
        <r>
          <rPr>
            <b/>
            <sz val="9"/>
            <color indexed="81"/>
            <rFont val="Tahoma"/>
            <family val="2"/>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X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X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M15" authorId="0" shapeId="0">
      <text>
        <r>
          <rPr>
            <b/>
            <sz val="9"/>
            <color rgb="FF000000"/>
            <rFont val="Tahoma"/>
            <family val="2"/>
            <charset val="238"/>
          </rPr>
          <t>Gelu Gherghin:</t>
        </r>
        <r>
          <rPr>
            <sz val="9"/>
            <color rgb="FF000000"/>
            <rFont val="Tahoma"/>
            <family val="2"/>
            <charset val="238"/>
          </rPr>
          <t xml:space="preserve">
</t>
        </r>
        <r>
          <rPr>
            <sz val="9"/>
            <color rgb="FF000000"/>
            <rFont val="Tahoma"/>
            <family val="2"/>
            <charset val="238"/>
          </rPr>
          <t xml:space="preserve">
</t>
        </r>
        <r>
          <rPr>
            <sz val="9"/>
            <color rgb="FFFF0000"/>
            <rFont val="Tahoma"/>
            <family val="2"/>
            <charset val="238"/>
          </rPr>
          <t xml:space="preserve">În această secțiune puteți adăuga câte rânduri sunt necesare, păstrând o aranjare decentă în pagină. 
</t>
        </r>
        <r>
          <rPr>
            <b/>
            <sz val="9"/>
            <color rgb="FFFF0000"/>
            <rFont val="Tahoma"/>
            <family val="2"/>
            <charset val="238"/>
          </rPr>
          <t>Lucrați cât mai simplu, să nu fie nevoie de multe rânduri. În mod obligatoriu se trece numărul și codul pachetului. Folosiți terminologia din machetă, adică "</t>
        </r>
        <r>
          <rPr>
            <i/>
            <sz val="9"/>
            <color rgb="FFFF0000"/>
            <rFont val="Tahoma"/>
            <family val="2"/>
            <charset val="238"/>
          </rPr>
          <t>Se alege o disciplină din pachetul  opțional 1 (cod pachet)</t>
        </r>
        <r>
          <rPr>
            <b/>
            <sz val="9"/>
            <color rgb="FFFF0000"/>
            <rFont val="Tahoma"/>
            <family val="2"/>
            <charset val="238"/>
          </rPr>
          <t>" sau "</t>
        </r>
        <r>
          <rPr>
            <i/>
            <sz val="9"/>
            <color rgb="FFFF0000"/>
            <rFont val="Tahoma"/>
            <family val="2"/>
            <charset val="238"/>
          </rPr>
          <t>Se aleg două discipline din pachetul  opțional 1 (cod pachet)</t>
        </r>
        <r>
          <rPr>
            <b/>
            <sz val="9"/>
            <color rgb="FFFF0000"/>
            <rFont val="Tahoma"/>
            <family val="2"/>
            <charset val="238"/>
          </rPr>
          <t>" sau "</t>
        </r>
        <r>
          <rPr>
            <i/>
            <sz val="9"/>
            <color rgb="FFFF0000"/>
            <rFont val="Tahoma"/>
            <family val="2"/>
            <charset val="238"/>
          </rPr>
          <t>Se alege câte o disciplină din pachetele optionale 1 (cod pachet), 2 (cod pachet) și două discipline din pachetul 3 (cod pachet)</t>
        </r>
        <r>
          <rPr>
            <b/>
            <sz val="9"/>
            <color rgb="FFFF0000"/>
            <rFont val="Tahoma"/>
            <family val="2"/>
            <charset val="238"/>
          </rPr>
          <t>".</t>
        </r>
        <r>
          <rPr>
            <sz val="9"/>
            <color rgb="FFFF0000"/>
            <rFont val="Tahoma"/>
            <family val="2"/>
            <charset val="238"/>
          </rPr>
          <t xml:space="preserve">
</t>
        </r>
        <r>
          <rPr>
            <sz val="9"/>
            <color rgb="FFFF0000"/>
            <rFont val="Tahoma"/>
            <family val="2"/>
            <charset val="238"/>
          </rPr>
          <t xml:space="preserve">
</t>
        </r>
        <r>
          <rPr>
            <sz val="9"/>
            <color rgb="FFFF0000"/>
            <rFont val="Tahoma"/>
            <family val="2"/>
            <charset val="238"/>
          </rPr>
          <t xml:space="preserve">Nu are sens să trecem aici codul fiecărei discipline din pachet, acelea vor fi detaliate oricum în tabelul opționalelor. Aici doar ar încărca inutil pagina de gardă și ar putea altera aranjarea în pagină.
</t>
        </r>
        <r>
          <rPr>
            <sz val="9"/>
            <color rgb="FFFF0000"/>
            <rFont val="Tahoma"/>
            <family val="2"/>
            <charset val="238"/>
          </rPr>
          <t xml:space="preserve">
</t>
        </r>
        <r>
          <rPr>
            <sz val="9"/>
            <color rgb="FFFF0000"/>
            <rFont val="Tahoma"/>
            <family val="2"/>
            <charset val="238"/>
          </rPr>
          <t>Pachetele optionale vor primi la cod litera X în locul limbii de predare. De exemplu: LLX0001, LLX0002, LLX0003, etc. pentru Facultatea de Litere</t>
        </r>
      </text>
    </comment>
    <comment ref="V18" authorId="0" shape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LLX0001, LLX0002, LLX0003, etc. pentru Facultatea de Litere</t>
        </r>
      </text>
    </comment>
    <comment ref="A19"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21"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A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W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4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W5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5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5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W6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6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6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W8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8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8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W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W1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Z1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C13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6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6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A16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9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9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200"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20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N2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Q2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T2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C2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31" authorId="0" shapeId="0">
      <text>
        <r>
          <rPr>
            <b/>
            <sz val="9"/>
            <color rgb="FF000000"/>
            <rFont val="Tahoma"/>
            <family val="2"/>
            <charset val="238"/>
          </rPr>
          <t>Gelu Gherghin:</t>
        </r>
        <r>
          <rPr>
            <sz val="9"/>
            <color rgb="FF000000"/>
            <rFont val="Tahoma"/>
            <family val="2"/>
            <charset val="238"/>
          </rPr>
          <t xml:space="preserve">
</t>
        </r>
        <r>
          <rPr>
            <sz val="9"/>
            <color rgb="FFFF0000"/>
            <rFont val="Tahoma"/>
            <family val="2"/>
            <charset val="238"/>
          </rPr>
          <t>Pentru ca procentul calculat automat să fie corect, ștergeți toate rândurile din tabel rămase necompletate.</t>
        </r>
      </text>
    </comment>
    <comment ref="B244" authorId="0" shapeId="0">
      <text>
        <r>
          <rPr>
            <b/>
            <sz val="9"/>
            <color rgb="FF000000"/>
            <rFont val="Tahoma"/>
            <family val="2"/>
            <charset val="238"/>
          </rPr>
          <t xml:space="preserve">Gelu Gherghin:
</t>
        </r>
        <r>
          <rPr>
            <sz val="9"/>
            <color rgb="FF000000"/>
            <rFont val="Tahoma"/>
            <family val="2"/>
            <charset val="238"/>
          </rPr>
          <t xml:space="preserve">
</t>
        </r>
        <r>
          <rPr>
            <sz val="9"/>
            <color rgb="FFFF0000"/>
            <rFont val="Tahoma"/>
            <family val="2"/>
            <charset val="238"/>
          </rPr>
          <t xml:space="preserve">ÎN ACEST TABEL NU SE INTRODUC DATE DIN TASTATURA. 
</t>
        </r>
        <r>
          <rPr>
            <sz val="9"/>
            <color rgb="FFFF0000"/>
            <rFont val="Tahoma"/>
            <family val="2"/>
            <charset val="238"/>
          </rPr>
          <t xml:space="preserve">
</t>
        </r>
        <r>
          <rPr>
            <sz val="9"/>
            <color rgb="FFFF0000"/>
            <rFont val="Tahoma"/>
            <family val="2"/>
            <charset val="238"/>
          </rPr>
          <t xml:space="preserve">Pentru a completa tabelul, veți proceda astfel:
</t>
        </r>
        <r>
          <rPr>
            <sz val="9"/>
            <color rgb="FFFF0000"/>
            <rFont val="Tahoma"/>
            <family val="2"/>
            <charset val="238"/>
          </rPr>
          <t xml:space="preserve">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sz val="9"/>
            <color rgb="FFFF0000"/>
            <rFont val="Tahoma"/>
            <family val="2"/>
            <charset val="238"/>
          </rPr>
          <t xml:space="preserve"> 
</t>
        </r>
        <r>
          <rPr>
            <b/>
            <sz val="9"/>
            <color rgb="FFFF0000"/>
            <rFont val="Tahoma"/>
            <family val="2"/>
            <charset val="238"/>
          </rPr>
          <t>Dacă inserați rânduri noi în tabel, copiați conținutul unui rând existent în rândul nou, pentru a avea formulele de preluare automată și în noile rânduri.</t>
        </r>
      </text>
    </comment>
    <comment ref="A258" authorId="0" shapeId="0">
      <text>
        <r>
          <rPr>
            <b/>
            <sz val="9"/>
            <color rgb="FF000000"/>
            <rFont val="Tahoma"/>
            <family val="2"/>
            <charset val="238"/>
          </rPr>
          <t>Gelu Gherghin:</t>
        </r>
        <r>
          <rPr>
            <sz val="9"/>
            <color rgb="FF000000"/>
            <rFont val="Tahoma"/>
            <family val="2"/>
            <charset val="238"/>
          </rPr>
          <t xml:space="preserve">
</t>
        </r>
        <r>
          <rPr>
            <sz val="9"/>
            <color rgb="FFFF0000"/>
            <rFont val="Tahoma"/>
            <family val="2"/>
            <charset val="238"/>
          </rPr>
          <t>Pentru ca procentul calculat automat să fie corect, ștergeți toate rândurile din tabel rămase necompletate.</t>
        </r>
      </text>
    </comment>
    <comment ref="A306" authorId="0" shapeId="0">
      <text>
        <r>
          <rPr>
            <b/>
            <sz val="9"/>
            <color rgb="FF000000"/>
            <rFont val="Tahoma"/>
            <family val="2"/>
            <charset val="238"/>
          </rPr>
          <t>Gelu Gherghin:</t>
        </r>
        <r>
          <rPr>
            <sz val="9"/>
            <color rgb="FF000000"/>
            <rFont val="Tahoma"/>
            <family val="2"/>
            <charset val="238"/>
          </rPr>
          <t xml:space="preserve">
</t>
        </r>
        <r>
          <rPr>
            <sz val="9"/>
            <color rgb="FFFF0000"/>
            <rFont val="Tahoma"/>
            <family val="2"/>
            <charset val="238"/>
          </rPr>
          <t>Pentru ca procentul calculat automat să fie corect, ștergeți toate rândurile din tabel rămase necompletate.</t>
        </r>
      </text>
    </comment>
    <comment ref="A3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introduceți manual date decât în celulele marcate cu galben</t>
        </r>
      </text>
    </comment>
    <comment ref="AA3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AB3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AC32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List>
</comments>
</file>

<file path=xl/comments2.xml><?xml version="1.0" encoding="utf-8"?>
<comments xmlns="http://schemas.openxmlformats.org/spreadsheetml/2006/main">
  <authors>
    <author>Gelu Gherghin</author>
  </authors>
  <commentList>
    <comment ref="A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12"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(Specializarea A). 
</t>
        </r>
        <r>
          <rPr>
            <sz val="9"/>
            <color indexed="10"/>
            <rFont val="Tahoma"/>
            <family val="2"/>
            <charset val="238"/>
          </rPr>
          <t xml:space="preserve">
 Vă rugăm să nu faceți alte modificări în tabel.</t>
        </r>
        <r>
          <rPr>
            <sz val="9"/>
            <color indexed="81"/>
            <rFont val="Tahoma"/>
            <family val="2"/>
            <charset val="238"/>
          </rPr>
          <t xml:space="preserve">
</t>
        </r>
      </text>
    </comment>
    <comment ref="B1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(Specializarea B). 
</t>
        </r>
        <r>
          <rPr>
            <sz val="9"/>
            <color indexed="10"/>
            <rFont val="Tahoma"/>
            <family val="2"/>
            <charset val="238"/>
          </rPr>
          <t xml:space="preserve">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<sst xmlns="http://schemas.openxmlformats.org/spreadsheetml/2006/main" count="765" uniqueCount="302">
  <si>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</si>
  <si>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</si>
  <si>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</si>
  <si>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</si>
  <si>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</si>
  <si>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</si>
  <si>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</si>
  <si>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</si>
  <si>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</si>
  <si>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</si>
  <si>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</si>
  <si>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</si>
  <si>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</si>
  <si>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</si>
  <si>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</si>
  <si>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</si>
  <si>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</si>
  <si>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</si>
  <si>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</si>
  <si>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</si>
  <si>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</si>
  <si>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</si>
  <si>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</si>
  <si>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</si>
  <si>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</si>
  <si>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</si>
  <si>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</si>
  <si>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</si>
  <si>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</si>
  <si>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</si>
  <si>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</si>
  <si>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</si>
  <si>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</si>
  <si>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</si>
  <si>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</si>
  <si>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</si>
  <si>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</si>
  <si>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</si>
  <si>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</si>
  <si>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</si>
  <si>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</si>
  <si>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</si>
  <si>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</si>
  <si>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</si>
  <si>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</si>
  <si>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</si>
  <si>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</si>
  <si>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</si>
  <si>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</si>
  <si>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</si>
  <si>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</si>
  <si>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</si>
  <si>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</si>
  <si>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</si>
  <si>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</si>
  <si>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</si>
  <si>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</si>
  <si>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</si>
  <si>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</si>
  <si>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</si>
  <si>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Semestrele 1 - 5 (14 săptămâni)</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</si>
  <si>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</si>
  <si>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</si>
  <si>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</si>
  <si>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</si>
  <si>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</si>
  <si>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</si>
  <si>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</si>
  <si>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</si>
  <si>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</si>
  <si>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</si>
  <si>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</si>
  <si>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</si>
  <si>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</si>
  <si>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</si>
  <si>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</si>
  <si>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</si>
  <si>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</si>
  <si>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</si>
  <si>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</si>
  <si>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</si>
  <si>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</si>
  <si>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</si>
  <si>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</si>
  <si>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</si>
  <si>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</si>
  <si>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t>DPPF</t>
  </si>
  <si>
    <t>DPDPS</t>
  </si>
  <si>
    <t>YLU0011</t>
  </si>
  <si>
    <t>YLU0012</t>
  </si>
  <si>
    <t>PACHET OPȚIONAL 1 (An I, Semestrul 1)</t>
  </si>
  <si>
    <t>PACHET OPȚIONAL 4 (An II, Semestrul 4)</t>
  </si>
  <si>
    <t>PACHET OPȚIONAL 5 (An III, Semestrul 5)</t>
  </si>
  <si>
    <t>UNIVERSITATEA BABEŞ-BOLYAI CLUJ-NAPOCA</t>
  </si>
  <si>
    <t>PROCENT DIN NUMĂRUL TOTAL DE DISCIPLINE</t>
  </si>
  <si>
    <t xml:space="preserve">TOTAL CREDITE / ORE PE SĂPTĂMÂNĂ / EVALUĂRI / TOTAL DISCIPLINE </t>
  </si>
  <si>
    <t>TOTAL CREDITE / ORE PE SĂPTĂMÂNĂ / EVALUĂRI / TOTAL DISCIPLINE</t>
  </si>
  <si>
    <t xml:space="preserve">PROCENT DIN NUMĂRUL TOTAL DE ORE FIZICE </t>
  </si>
  <si>
    <t>ÎN TOATE TABELELE DIN ACEASTĂ MACHETĂ, TREBUIE SĂ INTRODUCEȚI  CONȚINUT NUMAI ÎN CELULELE MARCATE CU GALBEN. 
NICIO CELULĂ GALBENA NU TREBUIE SĂ RĂMÂNĂ  NECOMPLETATĂ.</t>
  </si>
  <si>
    <t>MODUL PEDAGOCIC - Nivelul I: 35 de credite ECTS  + 5 credite ECTS aferente examenului de absolvire</t>
  </si>
  <si>
    <t>VDP 3609</t>
  </si>
  <si>
    <t xml:space="preserve">
</t>
  </si>
  <si>
    <t>DPPF – Discipline de pregătire psihopedagogică fundamentală (obligatorii)                                       DPDPS – Discipline de pregătire didactică şi practică de specialitate (obligatorii)</t>
  </si>
  <si>
    <t>FACULTATEA DE LITERE</t>
  </si>
  <si>
    <t>Chei de verificare: Planul este corect dacă adunând procentele din toate tipurile de discipline  se obține 100%</t>
  </si>
  <si>
    <t>DF+DS+DC</t>
  </si>
  <si>
    <t xml:space="preserve">Procent total discipline </t>
  </si>
  <si>
    <t>Procent total ore fizie</t>
  </si>
  <si>
    <t>LLY1001</t>
  </si>
  <si>
    <t>LLX1023</t>
  </si>
  <si>
    <t>LLY2007</t>
  </si>
  <si>
    <t>LLY2022</t>
  </si>
  <si>
    <t>LLY3024</t>
  </si>
  <si>
    <t>LLX3023</t>
  </si>
  <si>
    <t>LLY4024</t>
  </si>
  <si>
    <t>LLX4023</t>
  </si>
  <si>
    <t>LLY5024</t>
  </si>
  <si>
    <t>LLY6024</t>
  </si>
  <si>
    <t>LLY6002</t>
  </si>
  <si>
    <t>LLY1020</t>
  </si>
  <si>
    <t>LLY1021</t>
  </si>
  <si>
    <t>LLY3010</t>
  </si>
  <si>
    <t>LLY3011</t>
  </si>
  <si>
    <t>LLY3012</t>
  </si>
  <si>
    <t>LLY3018</t>
  </si>
  <si>
    <t>LLY4013</t>
  </si>
  <si>
    <t>LLY4014</t>
  </si>
  <si>
    <t>LLY4015</t>
  </si>
  <si>
    <t>LLY4019</t>
  </si>
  <si>
    <t>LLY5016</t>
  </si>
  <si>
    <t>LLY5017</t>
  </si>
  <si>
    <t>PACHET OPȚIONAL 7  (An III, Semestrul 5)</t>
  </si>
  <si>
    <t>PACHET OPȚIONAL 8   (An III, Semestrul 6)</t>
  </si>
  <si>
    <t>PACHET OPȚIONAL  9  (An III, Semestrul 6)</t>
  </si>
  <si>
    <r>
      <t xml:space="preserve">                                                                                                                                                                                                                                                                                                                                                                  </t>
    </r>
    <r>
      <rPr>
        <b/>
        <sz val="10"/>
        <color indexed="8"/>
        <rFont val="Times New Roman"/>
        <family val="1"/>
      </rPr>
      <t xml:space="preserve">VI.  UNIVERSITĂŢI EUROPENE DE REFERINŢĂ:
</t>
    </r>
    <r>
      <rPr>
        <sz val="10"/>
        <color indexed="8"/>
        <rFont val="Times New Roman"/>
        <family val="1"/>
      </rPr>
      <t>UNIVERSITATEA DE STAT DIN PERM (RUSIA),</t>
    </r>
    <r>
      <rPr>
        <b/>
        <sz val="10"/>
        <color indexed="8"/>
        <rFont val="Times New Roman"/>
        <family val="1"/>
      </rPr>
      <t xml:space="preserve"> </t>
    </r>
    <r>
      <rPr>
        <sz val="10"/>
        <color indexed="8"/>
        <rFont val="Times New Roman"/>
        <family val="1"/>
      </rPr>
      <t xml:space="preserve">UNIVERSITATEA SILEZIANĂ DIN KATOWICE (POLONIA), UNIVERSITATEA ELTE BUDAPESTA (UNGARIA),  UNIVERSITATEA DE ȘTIINȚE DIN SZEGED (UNGARIA) .
</t>
    </r>
  </si>
  <si>
    <t>LLS1121</t>
  </si>
  <si>
    <t>LLS1161</t>
  </si>
  <si>
    <t>Limba şi literatura rusă - Segment A</t>
  </si>
  <si>
    <t>Limba şi literatura  rusă - Segment B</t>
  </si>
  <si>
    <t>LLS1221</t>
  </si>
  <si>
    <t>LLS1261</t>
  </si>
  <si>
    <t>Limba şi literatura rusă - Segment B</t>
  </si>
  <si>
    <t>LLS2121</t>
  </si>
  <si>
    <t>LLS2161</t>
  </si>
  <si>
    <t>LLS2221</t>
  </si>
  <si>
    <t>LLS2261</t>
  </si>
  <si>
    <t>LLS3121</t>
  </si>
  <si>
    <t>LLS3161</t>
  </si>
  <si>
    <t>Limba şi literatura rusă- Segment B</t>
  </si>
  <si>
    <t>LLS3221</t>
  </si>
  <si>
    <t>LLS3261</t>
  </si>
  <si>
    <t>LLS4121</t>
  </si>
  <si>
    <t>LLS4161</t>
  </si>
  <si>
    <t>LLX4108</t>
  </si>
  <si>
    <t>LLS4221</t>
  </si>
  <si>
    <t>LLS4261</t>
  </si>
  <si>
    <t>LLS5121</t>
  </si>
  <si>
    <t>LLS5161</t>
  </si>
  <si>
    <t>LLX5108</t>
  </si>
  <si>
    <t>LLS5221</t>
  </si>
  <si>
    <t>LLS5261</t>
  </si>
  <si>
    <t>LLX5208</t>
  </si>
  <si>
    <t>Limba şi literatura rusă- Segment A</t>
  </si>
  <si>
    <t>LLS6121</t>
  </si>
  <si>
    <t>LLS6161</t>
  </si>
  <si>
    <t>LLX6108</t>
  </si>
  <si>
    <t>LLS6221</t>
  </si>
  <si>
    <t>LLS6261</t>
  </si>
  <si>
    <t>LLX6208</t>
  </si>
  <si>
    <t>PACHET OPȚIONAL 2 (An II, Semestrul 3)</t>
  </si>
  <si>
    <t>PACHET OPȚIONAL 3 (An II, Semestrul 4)</t>
  </si>
  <si>
    <t>LLS4122</t>
  </si>
  <si>
    <t>LLS5124</t>
  </si>
  <si>
    <t>LLS5125</t>
  </si>
  <si>
    <t>PACHET OPȚIONAL 6 (An III, Semestrul 5)</t>
  </si>
  <si>
    <t>LLS5262</t>
  </si>
  <si>
    <t>LLS5263</t>
  </si>
  <si>
    <t>LLS6126</t>
  </si>
  <si>
    <t>LLS6127</t>
  </si>
  <si>
    <t>LLS6222</t>
  </si>
  <si>
    <t>LLS6223</t>
  </si>
  <si>
    <t>LLV1105</t>
  </si>
  <si>
    <t>LLV1120</t>
  </si>
  <si>
    <t>LLV1119</t>
  </si>
  <si>
    <t>LLV1205</t>
  </si>
  <si>
    <t>LLV1220</t>
  </si>
  <si>
    <t>LLV1219</t>
  </si>
  <si>
    <t>LLV2105</t>
  </si>
  <si>
    <t>LLV2120</t>
  </si>
  <si>
    <t>LLV2119</t>
  </si>
  <si>
    <t>LLV2128</t>
  </si>
  <si>
    <t>LLV2205</t>
  </si>
  <si>
    <t>LLV2220</t>
  </si>
  <si>
    <t>LLV2219</t>
  </si>
  <si>
    <t>LLV2228</t>
  </si>
  <si>
    <t xml:space="preserve">Anexă la Planul de Învățământ specializarea / programul de studiu: </t>
  </si>
  <si>
    <t>DISCIPLINE DE PREGĂTIRE FUNDAMENTALĂ (DF)</t>
  </si>
  <si>
    <t>Semestrul 6 (12 săptămâni)</t>
  </si>
  <si>
    <r>
      <t>Domeniul:</t>
    </r>
    <r>
      <rPr>
        <b/>
        <sz val="10"/>
        <rFont val="Times New Roman"/>
        <family val="1"/>
        <charset val="238"/>
      </rPr>
      <t xml:space="preserve"> Limbă şi literatură</t>
    </r>
  </si>
  <si>
    <r>
      <t xml:space="preserve">Limba de predare: </t>
    </r>
    <r>
      <rPr>
        <b/>
        <sz val="10"/>
        <rFont val="Times New Roman"/>
        <family val="1"/>
        <charset val="238"/>
      </rPr>
      <t>Română</t>
    </r>
  </si>
  <si>
    <r>
      <t xml:space="preserve">Titlul absolventului: </t>
    </r>
    <r>
      <rPr>
        <b/>
        <sz val="10"/>
        <rFont val="Times New Roman"/>
        <family val="1"/>
        <charset val="238"/>
      </rPr>
      <t>LICENŢIAT ÎN FILOLOGIE</t>
    </r>
  </si>
  <si>
    <r>
      <rPr>
        <b/>
        <sz val="10"/>
        <color indexed="8"/>
        <rFont val="Times New Roman"/>
        <family val="1"/>
      </rPr>
      <t>IV.EXAMENUL DE LICENŢĂ</t>
    </r>
    <r>
      <rPr>
        <sz val="10"/>
        <color indexed="8"/>
        <rFont val="Times New Roman"/>
        <family val="1"/>
      </rPr>
      <t xml:space="preserve"> - </t>
    </r>
    <r>
      <rPr>
        <b/>
        <sz val="10"/>
        <color indexed="8"/>
        <rFont val="Times New Roman"/>
        <family val="1"/>
      </rPr>
      <t>perioada iunie-iulie (1 săptămână)</t>
    </r>
    <r>
      <rPr>
        <sz val="10"/>
        <color indexed="8"/>
        <rFont val="Times New Roman"/>
        <family val="1"/>
      </rPr>
      <t xml:space="preserve">
  Proba 1: Evaluarea cunoştinţelor fundamentale şi de specialitate - 10 credite
Proba 2: Prezentarea şi susţinerea lucrării de licenţă - 10 credite</t>
    </r>
  </si>
  <si>
    <r>
      <rPr>
        <b/>
        <sz val="10"/>
        <color indexed="8"/>
        <rFont val="Times New Roman"/>
        <family val="1"/>
        <charset val="238"/>
      </rPr>
      <t>VI.  UNIVERSITĂŢI EUROPENE DE REFERINŢĂ:</t>
    </r>
    <r>
      <rPr>
        <sz val="10"/>
        <color indexed="8"/>
        <rFont val="Times New Roman"/>
        <family val="1"/>
      </rPr>
      <t xml:space="preserve">
UNIVERSITATEA DE STAT DIN PERM (RUSIA), UNIVERSITATEA SILEZIANĂ DIN KATOWICE (POLONIA), UNIVERSITATEA ELTE BUDAPESTA (UNGARIA),  UNIVERSITATEA DE ȘTIINȚE DIN SZEGED (UNGARIA) .</t>
    </r>
  </si>
  <si>
    <r>
      <rPr>
        <b/>
        <sz val="10"/>
        <color indexed="8"/>
        <rFont val="Times New Roman"/>
        <family val="1"/>
      </rPr>
      <t xml:space="preserve">     143</t>
    </r>
    <r>
      <rPr>
        <b/>
        <sz val="10"/>
        <color rgb="FFFF0000"/>
        <rFont val="Times New Roman"/>
        <family val="1"/>
      </rPr>
      <t xml:space="preserve"> </t>
    </r>
    <r>
      <rPr>
        <sz val="10"/>
        <color indexed="8"/>
        <rFont val="Times New Roman"/>
        <family val="1"/>
      </rPr>
      <t>de credite la disciplinele obligatorii;</t>
    </r>
  </si>
  <si>
    <r>
      <rPr>
        <b/>
        <sz val="10"/>
        <color indexed="8"/>
        <rFont val="Times New Roman"/>
        <family val="1"/>
      </rPr>
      <t xml:space="preserve">     37</t>
    </r>
    <r>
      <rPr>
        <sz val="10"/>
        <color indexed="8"/>
        <rFont val="Times New Roman"/>
        <family val="1"/>
      </rPr>
      <t xml:space="preserve"> credite la disciplinele opţionale;</t>
    </r>
  </si>
  <si>
    <r>
      <rPr>
        <b/>
        <sz val="10"/>
        <color indexed="8"/>
        <rFont val="Times New Roman"/>
        <family val="1"/>
      </rPr>
      <t xml:space="preserve">       4</t>
    </r>
    <r>
      <rPr>
        <sz val="10"/>
        <color indexed="8"/>
        <rFont val="Times New Roman"/>
        <family val="1"/>
      </rPr>
      <t xml:space="preserve"> credite pentru disciplina Educație fizică</t>
    </r>
  </si>
  <si>
    <r>
      <rPr>
        <b/>
        <sz val="10"/>
        <color indexed="8"/>
        <rFont val="Times New Roman"/>
        <family val="1"/>
      </rPr>
      <t xml:space="preserve">      20 </t>
    </r>
    <r>
      <rPr>
        <sz val="10"/>
        <color indexed="8"/>
        <rFont val="Times New Roman"/>
        <family val="1"/>
      </rPr>
      <t xml:space="preserve">de credite la examenul de licenţă </t>
    </r>
  </si>
  <si>
    <t>Sem. 1: Se alege o disciplină (1) din pachetul opțional 1 (LLX1023)</t>
  </si>
  <si>
    <t>Sem. 3: Se alege o disciplină (2) din pachetul opțional 2 (LLX3023)</t>
  </si>
  <si>
    <r>
      <rPr>
        <b/>
        <sz val="10"/>
        <rFont val="Times New Roman"/>
        <family val="1"/>
      </rPr>
      <t xml:space="preserve">      12 </t>
    </r>
    <r>
      <rPr>
        <sz val="10"/>
        <rFont val="Times New Roman"/>
        <family val="1"/>
      </rPr>
      <t>credite pentru disciplina Practică profesională</t>
    </r>
  </si>
  <si>
    <t>LLX5023</t>
  </si>
  <si>
    <t>Sem. 4: Se alege câte o disciplină (3 și 4) din pachetele opționale 3 (LLX4108) și 4 (LLX4023)</t>
  </si>
  <si>
    <t>Sem. 5: Se alege câte o disciplină (5, 6 și 7) din pachetele opționale 5 (LLX5108), 6 (LLX5023) și 7 (LLX5208)</t>
  </si>
  <si>
    <t>Sem. 6: Se alege câte o disciplină (8 și 9) din pachetele opționale 8 (LLX6108) și 9 (LLX6208)</t>
  </si>
  <si>
    <r>
      <t>Specializarea/Programul de studiu:</t>
    </r>
    <r>
      <rPr>
        <sz val="10"/>
        <rFont val="Times New Roman"/>
        <family val="1"/>
      </rPr>
      <t xml:space="preserve"> </t>
    </r>
    <r>
      <rPr>
        <b/>
        <sz val="10"/>
        <rFont val="Times New Roman"/>
        <family val="1"/>
        <charset val="238"/>
      </rPr>
      <t>LIMBA ŞI LITERATURA RUSĂ - LIMBA ŞI LITERATURA ROMÂNĂ SAU LIMBA ŞI  LITERATURA MAGHIARĂ SAU O LIMBĂ ŞI LITERATURĂ MODERNĂ* SAU LIMBA LATINĂ SAU LIMBA GREACĂ VECHE SAU LIMBA ŞI LITERATURA EBRAICĂ  SAU LITERATURĂ  UNIVERSALĂ  ȘI COMPARATĂ *engleză, franceză, germană, italiană, spaniolă, norvegiană, finlandeză, japoneză, chineză, coreeană</t>
    </r>
  </si>
  <si>
    <t>LLS4123</t>
  </si>
  <si>
    <t>Standardul ARACIS pentru domeniu cere intre 2016-2352 ore/ciclu, dar tot 1968 ore ati avut si anul trecut, speram sa nu fie probleme la o eventuala vizita ARACIS</t>
  </si>
  <si>
    <t>PLAN DE ÎNVĂŢĂMÂNT valabil începând din anul universitar 2020-2021</t>
  </si>
  <si>
    <t>Cultură şi literatură rusă veche / Old Russian Culture and Literature</t>
  </si>
  <si>
    <t>Lingvistică generală / General Linguistics</t>
  </si>
  <si>
    <t>Curs opțional 1 / Optional Course 1</t>
  </si>
  <si>
    <t>Educație fizică 1 / Physical Education 1</t>
  </si>
  <si>
    <t>Literatură rusă sec. XVIII-XIX (prima jumătate) / Russian Literature of the 18th-19th Centuries (the first half)</t>
  </si>
  <si>
    <t>Teoria literaturii / Literary Theory</t>
  </si>
  <si>
    <t>Iniţiere în metodologia de cercetare ştiinţifică / Introduction to Scientific Research Methodology</t>
  </si>
  <si>
    <t>Educație fizică 2 / Physical Education 2</t>
  </si>
  <si>
    <t>Literatură rusă sec XVIII-XIX (prima jumătate) / Russian Literature of the 18th-19th Centuries (the first half)</t>
  </si>
  <si>
    <t>Limba rusă contemporană –Morfologie I (CP1 Gramatică. Traduceri-Retroversiuni; CP2 Conversaţii) / Contemporary Russian Language – Morphology I (PC1 Grammar. Translations-Retroversions; PC2 Conversations)</t>
  </si>
  <si>
    <t>Literatură rusă sec. XIX (cea de-a II-a jumătate) / Russian Literature in the second half of the 19th Century</t>
  </si>
  <si>
    <t>Practică profesională 1 / Professional Practice 1</t>
  </si>
  <si>
    <t>Literatură comparată. Curs opțional 2 / Comparative Literature Course. Optional Course 2</t>
  </si>
  <si>
    <t>Limba rusă contemporană – Morfologie I (CP1 Gramatică. Traduceri-Retroversiuni; CP2 Conversaţii) / Contemporary Russian Language – Morphology I (PC1 Grammar. Translations-Retroversions; PC2 Conversations)</t>
  </si>
  <si>
    <t>Limba rusă contemporană –Morfologie II (CP1 Gramatică. Traduceri-Retroversiuni; CP2 Conversaţii) / Contemporary Russian Language – Morphology II (PC1 Grammar. Translations-Retroversions; PC2 Conversations)</t>
  </si>
  <si>
    <t>Curs opțional de limbă și literatură rusă. Curs optional 3 / Optional course of Russian Language and Literature. Optional Course 3</t>
  </si>
  <si>
    <t>Practică profesională 2 / Professional Practice 2</t>
  </si>
  <si>
    <t>Literatură comparată. Curs opțional 4 / Comparative Literature Course. Optional Course 4</t>
  </si>
  <si>
    <t>Limba rusă contemporană – Morfologie II (CP1 Gramatică. Traduceri-Retroversiuni; CP2 Conversaţii) / Contemporary Russian Language – Morphology II (PC1 Grammar. Translations-Retroversions; PC2 Conversations)</t>
  </si>
  <si>
    <t>Curs opțional de limbă și literatură rusă. Curs opțional 5 / Optional course of Russian Language and Literature: Optional Course 5</t>
  </si>
  <si>
    <t>Practică profesională și de cercetare 1 / Professional and Research Practice 1</t>
  </si>
  <si>
    <t>Curs general opțional 6 / Optional Course 6</t>
  </si>
  <si>
    <t>Literatura rusă sec. XX (Prima jumătate a sec. al XX-lea. Poezia. Modernismul rus) / Russian literature of the 20th century (the first half of the 20th Century. Poetry. Russian modernism)</t>
  </si>
  <si>
    <t>Limba rusă contemporană - Sintaxă I (CP Analiză de text) /  Contemporary Russian Language - Syntax I (PC Text Analysis)</t>
  </si>
  <si>
    <t>Limba rusă contemporană –Sintaxă I (CP Analiză de text) / Contemporary Russian Language - Syntax I (PC Text Analysis)</t>
  </si>
  <si>
    <t>Literatura rusă sec XX (Prima jumătate a sec. al XX-lea. Poezia. Modernismul rus) / Russian literature of the 20th century (the first half of the 20th Century. Poetry. Russian modernism)</t>
  </si>
  <si>
    <t>Curs opțional de limbă și literatură rusă. Curs opțional 7 / Optional course of Russian Language and Literature: Optional Course 7</t>
  </si>
  <si>
    <t>Curs opțional 8 / Optional Course 8</t>
  </si>
  <si>
    <t>Practică profesională și de cercetare 2 / Professional and Research Practice 2</t>
  </si>
  <si>
    <t>Semiotica și științele limbajului / Semiotics and Language Sciences</t>
  </si>
  <si>
    <t>Limba rusă contemporană – Sintaxă II (CP Traduceri-Retroversiuni) / Contemporary Russian Language - Syntax II (PC Translations-Retroversions)</t>
  </si>
  <si>
    <t>Limba rusă contemporană –Sintaxă II (CP Traduceri-Retroversiuni) / Contemporary Russian Language - Syntax II (PC Translations-Retroversions)</t>
  </si>
  <si>
    <t>Literatura rusă actuală (Literatura rusă anii 1950-1990; CP Analiză de text) / Contemporary Russian Literature (Russian Literature 1950s- 1990s; PC Text Analysis)</t>
  </si>
  <si>
    <t>Curs opțional 9 / Optional Course 9</t>
  </si>
  <si>
    <t>Gramatică normativă / Prescriptive Grammar</t>
  </si>
  <si>
    <t>Informatică / Computer Science</t>
  </si>
  <si>
    <t>Curs de literatură comparată: Mitul faustic din Renaştere în sec XIX / Comparative Literature Course: The Faustian Myth from the Renaissance to the 19th Century</t>
  </si>
  <si>
    <t>Curs de literatură comparată: Poetici corporale / Comparative Literature Course: Poetics Body</t>
  </si>
  <si>
    <t>Curs de literatură comparată: Barocul şi revenirile sale în sec. XX / Comparative Literature Course: The Baroque and Its Recurrence in the 20th Century</t>
  </si>
  <si>
    <t>Curs de literatură comparată: Omul politic şi literatura / Comparative Literature Course: The Politician and Literature</t>
  </si>
  <si>
    <t>(1) Paremiologie rusă / Universul artei ruseşti / (1) Russian Paremiologic/Russian Art Universe</t>
  </si>
  <si>
    <t>(2) Interferenţe lingvistice / Cultură şi civilizaţie slavă / (2) Linguistic Interferences / Slavic Culture and Civilization</t>
  </si>
  <si>
    <t>Curs de literatură comparată: Mitul faustic din Romantism în sec. XX / Comparative Literature Course: The Faustian Myth from Romanticism to the 20th Century</t>
  </si>
  <si>
    <t>Curs de literatură comparată: Identităţi şi alterităţi feminine / Comparative Literature Course: Feminine Identities and Alterities</t>
  </si>
  <si>
    <t>Curs de literatură comparată: Poezia modernă de la Baudelaire la Ginsberg / Comparative Literature Course: Modern Poetry from Baudelaire to Ginsberg</t>
  </si>
  <si>
    <t>Curs de literatură comparată: Nietzscheanismul în literatură /  Comparative Literature Course: The Nietzscheanism in Literature</t>
  </si>
  <si>
    <t>(1) Frazeologie / Teoria şi practica traducerii / (1) Phraseology/ Theory and Practice of Translation</t>
  </si>
  <si>
    <t>(2) Limbajul presei / Mitologie slavă / (2) Media Language /Slavonic Mythology</t>
  </si>
  <si>
    <t>Curs general: Estetica / General Course: Aesthetics</t>
  </si>
  <si>
    <t>Curs genenral: Poetică şi critică literară / General Course: Poetics and Literary Criticism</t>
  </si>
  <si>
    <t>(2) Însemnări, memorii, corespondenţă (scriitori ruşi clasici şi contemporani) / (2)  Notes, Memoranda, Correspondence (Classical and Contemporary Russian Writers)</t>
  </si>
  <si>
    <t>(1) Curs special de limbă/ Stilistică aplicată / (2) Special Language Course/ Applied Stylistics</t>
  </si>
  <si>
    <t>(1) Curs special de limbă/ Stilistică aplicată / (1) Special Language Course/ Applied Stylistics</t>
  </si>
  <si>
    <t>(2) Școli lingvistice din spațiul slav / Language Schools in the Slavonic Area</t>
  </si>
  <si>
    <t>Limbă rusă – curs facultativ / Russian Language - Optional Course</t>
  </si>
  <si>
    <t>Limbă ucraineană – curs facultativ / Ukrainian Language - Optional Course</t>
  </si>
  <si>
    <t>Cultură şi civilizaţie polonă I / Polish Culture and Civilization I</t>
  </si>
  <si>
    <t>Cultură şi civilizaţie polonă II / Polish Culture and Civilization II</t>
  </si>
  <si>
    <t>Limbă polonă – curs facultativ / Polish Language - Optional Course</t>
  </si>
  <si>
    <t>Literatură rusă secolul XIX (cea de-a II-a jumătate) / Russian Literature in the second half of the 19th Century</t>
  </si>
  <si>
    <t>Literatura rusă secolul XX (Literatura rusă sfârșitul sec. al XIX-lea - începutul sec. al  XX-lea; Literatura rusă anii 1920-1950. Proza. Dramaturgia / Russian Literature of the 20th Century (The Russian literature 1920-1950. Prose and Dramaturgy)</t>
  </si>
  <si>
    <t>Literatura rusă sec. XX (Literatura rusă sfârșitul sec. al XIX-lea - începutul sec. al  XX-lea; Literatura rusă anii 1920-1950. Proza. Dramaturgia / Russian Literature of the 20th Century (The Russian literature 1920-1950. Prose and Dramaturgy)</t>
  </si>
  <si>
    <t>Literatura rusă actuală (Lit. rusă anii 1950-1990; CP Analiză de text) / Contemporary Russian Literature (Russian Literature 1950s- 1990s; PC Text Analysis)</t>
  </si>
  <si>
    <t>Limba rusă contemporană-Fonetică (CP1 Gramatică;CP2 Conversații) / Contemporary Russian Language - Phonetics (PC1 Grammar; PC2 Conversations)</t>
  </si>
  <si>
    <t>Limba rusă contemporană- Fonetică (CP1 Gramatică;CP2 Conversații) / Contemporary Russian Language - Phonetics (PC1 Grammar; PC2 Conversations)</t>
  </si>
  <si>
    <t>Limba rusă contemporană – Lexicologie (CP1 Gramatică; CP2 Conversaţii) / Contemporary Russian Language - Lexicology (PC1 Grammar; PC2 Conversations)</t>
  </si>
  <si>
    <t>Limba rusă contemporană –Lexicologie (CP1 Gramatică; CP2 Conversaţii) / Contemporary Russian Language - Lexicology (PC1 Grammar; PC2 Conversations)</t>
  </si>
  <si>
    <t>Cultură şi literatură rusă veche 2 / Old Russian Culture and Literature</t>
  </si>
  <si>
    <t>(2) Strategii discursive / Literatură şi cinematografie / Discursive Strategies/ Literature and Cinema</t>
  </si>
  <si>
    <t>În contul a cel mult 3 discipline opţionale, studentul are dreptul să aleagă 3 discipline de la alte specializări ale facultăţilor din Universitatea Babeş-Bolyai, respectând condiționările din planurile de învățământ ale respectivelor specializări.</t>
  </si>
  <si>
    <r>
      <t xml:space="preserve">În contul a cel mult 3 discipline opţionale </t>
    </r>
    <r>
      <rPr>
        <b/>
        <strike/>
        <sz val="10"/>
        <color rgb="FFFF0000"/>
        <rFont val="Times New Roman"/>
        <family val="1"/>
        <charset val="238"/>
      </rPr>
      <t>generale</t>
    </r>
    <r>
      <rPr>
        <b/>
        <sz val="10"/>
        <color rgb="FFFF0000"/>
        <rFont val="Times New Roman"/>
        <family val="1"/>
        <charset val="238"/>
      </rPr>
      <t>, cum scrie in instructiunile 2020</t>
    </r>
  </si>
  <si>
    <t>Pana aici ce s-a intamplat cu celulele galbene?</t>
  </si>
  <si>
    <t>Unde au disparut celulele galbene?</t>
  </si>
  <si>
    <t>Am refăcut tabelul modulului pedagogic după instructiunile din 2020: cu discipline traduse in engleză</t>
  </si>
  <si>
    <t xml:space="preserve">Psihologia educaţiei / Educational psychology </t>
  </si>
  <si>
    <t>Pedagogie I / Pedagogy I:
- Fundamentele pedagogiei / Fundamentals of pedagogy 
- Teoria și metodologia curriculumului / Curriculum theory and   methodology</t>
  </si>
  <si>
    <t xml:space="preserve">Pedagogie II / Pedagogy II:
- Teoria și metodologia instruirii / Instruction theory and methodology 
- Teoria și metodologia evaluării / Evaluation theory and methodology </t>
  </si>
  <si>
    <t>Practică pedagogică  în învăţământul preuniversitar obligatoriu  - Specializarea A / Pre-service teaching practice in compulsory education – Academic major (A)</t>
  </si>
  <si>
    <t xml:space="preserve">Managementul clasei de elevi / Classroom management </t>
  </si>
  <si>
    <t>Instruire asistată de calculator / Computer assisted training</t>
  </si>
  <si>
    <t>Practică pedagogică  în învăţământul preuniversitar obligatoriu  - Specializarea B ) / Pre-service teaching practice in compulsory education – Academic minor (B)</t>
  </si>
  <si>
    <t>Examen de absolvire Nivel I / Graduation exam Level I</t>
  </si>
  <si>
    <t>Didactica limbilor şi literaturilor slave (rusă, ucraineană) (specializare A) – The didactics of the Slavic languages (Russian and Ukrainian) and literature</t>
  </si>
  <si>
    <t>Didactica limbilor şi literaturilor slave (rusă, ucraineană) (specializare B) – The didactics of the Slavic languages (Russian and Ukrainian)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</si>
</sst>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35"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indexed="9"/>
      <name val="Times New Roman"/>
      <family val="1"/>
    </font>
    <font>
      <sz val="10"/>
      <color indexed="8"/>
      <name val="Calibri"/>
      <family val="2"/>
    </font>
    <font>
      <sz val="10"/>
      <name val="Times New Roman"/>
      <family val="1"/>
    </font>
    <font>
      <b/>
      <sz val="9"/>
      <color indexed="81"/>
      <name val="Tahoma"/>
      <family val="2"/>
    </font>
    <font>
      <sz val="9"/>
      <color indexed="10"/>
      <name val="Tahoma"/>
      <family val="2"/>
      <charset val="238"/>
    </font>
    <font>
      <sz val="9"/>
      <color indexed="81"/>
      <name val="Tahoma"/>
      <family val="2"/>
      <charset val="238"/>
    </font>
    <font>
      <b/>
      <sz val="9"/>
      <color indexed="81"/>
      <name val="Tahoma"/>
      <family val="2"/>
      <charset val="238"/>
    </font>
    <font>
      <b/>
      <sz val="9"/>
      <color indexed="10"/>
      <name val="Tahoma"/>
      <family val="2"/>
      <charset val="238"/>
    </font>
    <font>
      <sz val="10"/>
      <color indexed="8"/>
      <name val="Times New Roman"/>
      <family val="1"/>
      <charset val="238"/>
    </font>
    <font>
      <sz val="9"/>
      <color indexed="81"/>
      <name val="Tahoma"/>
      <family val="2"/>
    </font>
    <font>
      <i/>
      <sz val="9"/>
      <color indexed="10"/>
      <name val="Tahoma"/>
      <family val="2"/>
      <charset val="238"/>
    </font>
    <font>
      <sz val="8"/>
      <color indexed="8"/>
      <name val="Times New Roman"/>
      <family val="1"/>
    </font>
    <font>
      <b/>
      <sz val="10"/>
      <color indexed="10"/>
      <name val="Times New Roman"/>
      <family val="1"/>
      <charset val="238"/>
    </font>
    <font>
      <b/>
      <sz val="10"/>
      <name val="Times New Roman"/>
      <family val="1"/>
      <charset val="238"/>
    </font>
    <font>
      <sz val="10"/>
      <name val="Times New Roman"/>
      <family val="1"/>
      <charset val="238"/>
    </font>
    <font>
      <sz val="9"/>
      <name val="Times New Roman"/>
      <family val="1"/>
      <charset val="238"/>
    </font>
    <font>
      <b/>
      <sz val="10"/>
      <name val="Times New Roman"/>
      <family val="1"/>
    </font>
    <font>
      <sz val="11"/>
      <color theme="1"/>
      <name val="Calibri"/>
      <family val="2"/>
      <scheme val="minor"/>
    </font>
    <font>
      <b/>
      <sz val="9"/>
      <color rgb="FF000000"/>
      <name val="Tahoma"/>
      <family val="2"/>
      <charset val="238"/>
    </font>
    <font>
      <sz val="9"/>
      <color rgb="FF000000"/>
      <name val="Tahoma"/>
      <family val="2"/>
      <charset val="238"/>
    </font>
    <font>
      <sz val="9"/>
      <color rgb="FFFF0000"/>
      <name val="Tahoma"/>
      <family val="2"/>
      <charset val="238"/>
    </font>
    <font>
      <b/>
      <sz val="9"/>
      <color rgb="FFFF0000"/>
      <name val="Tahoma"/>
      <family val="2"/>
      <charset val="238"/>
    </font>
    <font>
      <b/>
      <sz val="10"/>
      <color indexed="8"/>
      <name val="Times New Roman"/>
      <family val="1"/>
      <charset val="238"/>
    </font>
    <font>
      <b/>
      <sz val="10"/>
      <color rgb="FFFF0000"/>
      <name val="Times New Roman"/>
      <family val="1"/>
    </font>
    <font>
      <b/>
      <sz val="10"/>
      <color rgb="FFFF0000"/>
      <name val="Times New Roman"/>
      <family val="1"/>
      <charset val="238"/>
    </font>
    <font>
      <i/>
      <sz val="9"/>
      <color rgb="FFFF0000"/>
      <name val="Tahoma"/>
      <family val="2"/>
      <charset val="238"/>
    </font>
    <font>
      <b/>
      <strike/>
      <sz val="10"/>
      <color rgb="FFFF0000"/>
      <name val="Times New Roman"/>
      <family val="1"/>
      <charset val="238"/>
    </font>
    <font>
      <sz val="9"/>
      <color indexed="8"/>
      <name val="Times New Roman"/>
      <family val="1"/>
    </font>
    <font>
      <sz val="10"/>
      <color theme="1"/>
      <name val="Times New Roman"/>
      <family val="1"/>
    </font>
  </fonts>
  <fills count="11">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3" fillId="0" borderId="0"/>
  </cellStyleXfs>
  <cellXfs count="38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0" borderId="2" xfId="0" applyFont="1" applyBorder="1" applyAlignment="1" applyProtection="1">
      <alignment horizontal="center" vertical="center"/>
    </xf>
    <xf numFmtId="0" fontId="2" fillId="0" borderId="2" xfId="0"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wrapText="1"/>
    </xf>
    <xf numFmtId="0" fontId="7" fillId="0" borderId="0" xfId="0" applyFont="1" applyProtection="1">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1" fillId="0" borderId="0" xfId="0" applyFont="1" applyFill="1" applyBorder="1" applyAlignment="1" applyProtection="1">
      <alignment horizontal="left" vertical="top" wrapText="1"/>
      <protection locked="0"/>
    </xf>
    <xf numFmtId="0" fontId="1" fillId="0" borderId="2" xfId="0" applyFont="1" applyFill="1" applyBorder="1" applyAlignment="1" applyProtection="1">
      <alignment horizontal="center" vertical="center"/>
    </xf>
    <xf numFmtId="1" fontId="1" fillId="0" borderId="2" xfId="0" applyNumberFormat="1" applyFont="1" applyFill="1" applyBorder="1" applyAlignment="1" applyProtection="1">
      <alignment horizontal="center" vertical="center"/>
    </xf>
    <xf numFmtId="2" fontId="1" fillId="0" borderId="2" xfId="0" applyNumberFormat="1" applyFont="1" applyFill="1" applyBorder="1" applyAlignment="1" applyProtection="1">
      <alignment horizontal="center" vertical="center"/>
    </xf>
    <xf numFmtId="0" fontId="1" fillId="0" borderId="2" xfId="0" applyFont="1" applyFill="1" applyBorder="1" applyAlignment="1" applyProtection="1">
      <alignment horizontal="center" vertical="center" wrapText="1"/>
    </xf>
    <xf numFmtId="0" fontId="1" fillId="0" borderId="0" xfId="0" applyFont="1" applyBorder="1" applyProtection="1">
      <protection locked="0"/>
    </xf>
    <xf numFmtId="0" fontId="1" fillId="0" borderId="0" xfId="0" applyFont="1" applyBorder="1" applyAlignment="1" applyProtection="1">
      <alignment vertical="center"/>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wrapText="1"/>
      <protection locked="0"/>
    </xf>
    <xf numFmtId="0" fontId="0" fillId="0" borderId="0" xfId="0" applyAlignment="1"/>
    <xf numFmtId="0" fontId="1" fillId="0" borderId="0" xfId="0" applyFont="1" applyFill="1" applyProtection="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top"/>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vertical="top"/>
      <protection locked="0"/>
    </xf>
    <xf numFmtId="0" fontId="1" fillId="0" borderId="0" xfId="0" applyFont="1" applyFill="1" applyAlignment="1" applyProtection="1">
      <alignment vertical="top" wrapText="1"/>
      <protection locked="0"/>
    </xf>
    <xf numFmtId="0" fontId="0" fillId="0" borderId="0" xfId="0" applyAlignment="1">
      <alignment wrapText="1"/>
    </xf>
    <xf numFmtId="0" fontId="0" fillId="0" borderId="0" xfId="0" applyBorder="1" applyAlignment="1"/>
    <xf numFmtId="1" fontId="2" fillId="0" borderId="2" xfId="0" applyNumberFormat="1" applyFont="1" applyFill="1" applyBorder="1" applyAlignment="1" applyProtection="1">
      <alignment horizontal="center" vertical="center"/>
      <protection locked="0"/>
    </xf>
    <xf numFmtId="0" fontId="0" fillId="0" borderId="0" xfId="0" applyBorder="1" applyAlignment="1">
      <alignment wrapText="1"/>
    </xf>
    <xf numFmtId="0" fontId="1" fillId="0" borderId="0" xfId="0" applyFont="1" applyBorder="1" applyAlignment="1" applyProtection="1">
      <alignment horizontal="left" vertical="top" wrapText="1"/>
      <protection locked="0"/>
    </xf>
    <xf numFmtId="0" fontId="1" fillId="0" borderId="0" xfId="0" applyFont="1" applyFill="1" applyAlignment="1" applyProtection="1">
      <alignment horizontal="left" vertical="top" wrapText="1"/>
      <protection locked="0"/>
    </xf>
    <xf numFmtId="0" fontId="0" fillId="0" borderId="0" xfId="0" applyAlignment="1">
      <alignment vertical="center" wrapText="1"/>
    </xf>
    <xf numFmtId="0" fontId="19"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0" xfId="0" applyFont="1" applyProtection="1">
      <protection locked="0"/>
    </xf>
    <xf numFmtId="0" fontId="8" fillId="8" borderId="2" xfId="0" applyFont="1" applyFill="1" applyBorder="1" applyAlignment="1" applyProtection="1">
      <alignment horizontal="center" vertical="center" wrapText="1"/>
      <protection locked="0"/>
    </xf>
    <xf numFmtId="0" fontId="20" fillId="8" borderId="2" xfId="0" applyFont="1" applyFill="1" applyBorder="1" applyAlignment="1">
      <alignment horizontal="center" vertical="top" wrapText="1"/>
    </xf>
    <xf numFmtId="0" fontId="21" fillId="8" borderId="2" xfId="0" applyFont="1" applyFill="1" applyBorder="1" applyAlignment="1">
      <alignment horizontal="center" vertical="top" wrapText="1"/>
    </xf>
    <xf numFmtId="0" fontId="20"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horizontal="left" vertical="center"/>
      <protection locked="0"/>
    </xf>
    <xf numFmtId="0" fontId="8" fillId="8" borderId="2"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xf>
    <xf numFmtId="1" fontId="8" fillId="8" borderId="2" xfId="0" applyNumberFormat="1" applyFont="1" applyFill="1" applyBorder="1" applyAlignment="1" applyProtection="1">
      <alignment horizontal="center" vertical="center"/>
    </xf>
    <xf numFmtId="2" fontId="8" fillId="8" borderId="2" xfId="0" applyNumberFormat="1" applyFont="1" applyFill="1" applyBorder="1" applyAlignment="1" applyProtection="1">
      <alignment horizontal="center" vertical="center"/>
      <protection locked="0"/>
    </xf>
    <xf numFmtId="0" fontId="8" fillId="8" borderId="8" xfId="0" applyFont="1" applyFill="1" applyBorder="1" applyAlignment="1" applyProtection="1">
      <alignment horizontal="left" vertical="center"/>
      <protection locked="0"/>
    </xf>
    <xf numFmtId="0" fontId="8" fillId="8" borderId="2" xfId="0" applyFont="1" applyFill="1" applyBorder="1" applyAlignment="1" applyProtection="1">
      <alignment horizontal="left"/>
      <protection locked="0"/>
    </xf>
    <xf numFmtId="1" fontId="8" fillId="8" borderId="2" xfId="0" applyNumberFormat="1" applyFont="1" applyFill="1" applyBorder="1" applyAlignment="1" applyProtection="1">
      <alignment horizontal="center" vertical="center"/>
      <protection locked="0"/>
    </xf>
    <xf numFmtId="1" fontId="8" fillId="8" borderId="2" xfId="0" applyNumberFormat="1" applyFont="1" applyFill="1" applyBorder="1" applyAlignment="1" applyProtection="1">
      <alignment horizontal="center" vertical="center" wrapText="1"/>
      <protection locked="0"/>
    </xf>
    <xf numFmtId="1" fontId="8" fillId="8" borderId="7" xfId="0" applyNumberFormat="1" applyFont="1" applyFill="1" applyBorder="1" applyAlignment="1" applyProtection="1">
      <alignment horizontal="center" vertical="center"/>
      <protection locked="0"/>
    </xf>
    <xf numFmtId="1" fontId="8" fillId="8" borderId="7" xfId="0" applyNumberFormat="1" applyFont="1" applyFill="1" applyBorder="1" applyAlignment="1" applyProtection="1">
      <alignment horizontal="center" vertical="center" wrapText="1"/>
      <protection locked="0"/>
    </xf>
    <xf numFmtId="1" fontId="8" fillId="8" borderId="8" xfId="0"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left" vertical="center"/>
    </xf>
    <xf numFmtId="164" fontId="8" fillId="8" borderId="2" xfId="0" applyNumberFormat="1" applyFont="1" applyFill="1" applyBorder="1" applyAlignment="1" applyProtection="1">
      <alignment horizontal="center" vertical="center"/>
    </xf>
    <xf numFmtId="10" fontId="1" fillId="0" borderId="0" xfId="0" applyNumberFormat="1" applyFont="1" applyProtection="1">
      <protection locked="0"/>
    </xf>
    <xf numFmtId="0" fontId="8" fillId="8" borderId="2" xfId="0" applyFont="1" applyFill="1" applyBorder="1" applyAlignment="1" applyProtection="1">
      <alignment horizontal="left" vertical="center"/>
      <protection locked="0"/>
    </xf>
    <xf numFmtId="1" fontId="8" fillId="8" borderId="2" xfId="0" applyNumberFormat="1" applyFont="1" applyFill="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8" fillId="8" borderId="2"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wrapText="1"/>
    </xf>
    <xf numFmtId="1" fontId="1" fillId="9" borderId="2" xfId="0" applyNumberFormat="1" applyFont="1" applyFill="1" applyBorder="1" applyAlignment="1" applyProtection="1">
      <alignment horizontal="center" vertical="center"/>
      <protection locked="0"/>
    </xf>
    <xf numFmtId="1" fontId="1" fillId="0" borderId="2" xfId="0" applyNumberFormat="1" applyFont="1" applyBorder="1" applyAlignment="1" applyProtection="1">
      <alignment horizontal="center" vertical="center"/>
    </xf>
    <xf numFmtId="1" fontId="1" fillId="9" borderId="2" xfId="0" applyNumberFormat="1"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protection locked="0"/>
    </xf>
    <xf numFmtId="1" fontId="8" fillId="9" borderId="2" xfId="0" applyNumberFormat="1" applyFont="1" applyFill="1" applyBorder="1" applyAlignment="1" applyProtection="1">
      <alignment horizontal="left" vertical="center"/>
      <protection locked="0"/>
    </xf>
    <xf numFmtId="1" fontId="8" fillId="9" borderId="2" xfId="0" applyNumberFormat="1" applyFont="1" applyFill="1" applyBorder="1" applyAlignment="1" applyProtection="1">
      <alignment horizontal="center" vertical="center"/>
      <protection locked="0"/>
    </xf>
    <xf numFmtId="1" fontId="8" fillId="0" borderId="2" xfId="0" applyNumberFormat="1" applyFont="1" applyBorder="1" applyAlignment="1" applyProtection="1">
      <alignment horizontal="center" vertical="center"/>
    </xf>
    <xf numFmtId="1" fontId="8" fillId="9" borderId="2" xfId="0" applyNumberFormat="1" applyFont="1" applyFill="1" applyBorder="1" applyAlignment="1" applyProtection="1">
      <alignment horizontal="center" vertical="center" wrapText="1"/>
      <protection locked="0"/>
    </xf>
    <xf numFmtId="0" fontId="8" fillId="9" borderId="2" xfId="0" applyFont="1" applyFill="1" applyBorder="1" applyAlignment="1" applyProtection="1">
      <alignment horizontal="center" vertical="center"/>
      <protection locked="0"/>
    </xf>
    <xf numFmtId="0" fontId="8" fillId="0" borderId="2" xfId="0" applyFont="1" applyBorder="1" applyAlignment="1" applyProtection="1">
      <alignment horizontal="center" vertical="center"/>
    </xf>
    <xf numFmtId="0" fontId="8" fillId="2" borderId="2" xfId="0" applyFont="1" applyFill="1" applyBorder="1" applyAlignment="1" applyProtection="1">
      <alignment horizontal="center" vertical="center"/>
      <protection locked="0"/>
    </xf>
    <xf numFmtId="0" fontId="22" fillId="0" borderId="2" xfId="0" applyFont="1" applyBorder="1" applyAlignment="1" applyProtection="1">
      <alignment horizontal="center" vertical="center"/>
    </xf>
    <xf numFmtId="1" fontId="22" fillId="0" borderId="2" xfId="0" applyNumberFormat="1" applyFont="1" applyBorder="1" applyAlignment="1" applyProtection="1">
      <alignment horizontal="center" vertical="center"/>
    </xf>
    <xf numFmtId="0" fontId="1" fillId="0" borderId="0" xfId="0" applyFont="1" applyProtection="1">
      <protection locked="0"/>
    </xf>
    <xf numFmtId="0" fontId="2" fillId="0" borderId="0" xfId="0" applyFont="1" applyBorder="1" applyAlignment="1" applyProtection="1">
      <alignment horizontal="center" vertical="center" wrapText="1"/>
    </xf>
    <xf numFmtId="1" fontId="22" fillId="0" borderId="2" xfId="0" applyNumberFormat="1" applyFont="1" applyFill="1" applyBorder="1" applyAlignment="1" applyProtection="1">
      <alignment horizontal="center" vertical="center"/>
      <protection locked="0"/>
    </xf>
    <xf numFmtId="0" fontId="23" fillId="0" borderId="0" xfId="1"/>
    <xf numFmtId="0" fontId="1" fillId="0" borderId="0" xfId="1" applyFont="1" applyProtection="1">
      <protection locked="0"/>
    </xf>
    <xf numFmtId="0" fontId="1" fillId="0" borderId="0" xfId="1" applyFont="1" applyAlignment="1" applyProtection="1">
      <alignment horizontal="left" vertical="top" wrapText="1"/>
      <protection locked="0"/>
    </xf>
    <xf numFmtId="1"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1" fillId="0" borderId="0" xfId="0" applyFont="1" applyProtection="1">
      <protection locked="0"/>
    </xf>
    <xf numFmtId="0" fontId="1" fillId="0" borderId="0" xfId="0" applyFont="1" applyBorder="1" applyProtection="1">
      <protection locked="0"/>
    </xf>
    <xf numFmtId="0" fontId="1" fillId="0" borderId="2" xfId="0" applyFont="1" applyBorder="1" applyAlignment="1" applyProtection="1">
      <alignment horizontal="left" vertical="center"/>
    </xf>
    <xf numFmtId="164" fontId="1" fillId="0" borderId="2" xfId="0" applyNumberFormat="1" applyFont="1" applyBorder="1" applyAlignment="1" applyProtection="1">
      <alignment horizontal="center" vertical="center"/>
    </xf>
    <xf numFmtId="0" fontId="1" fillId="0" borderId="0" xfId="0" applyFont="1" applyBorder="1" applyAlignment="1" applyProtection="1">
      <alignment wrapText="1"/>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28" fillId="0" borderId="0" xfId="0" applyFont="1" applyBorder="1" applyAlignment="1" applyProtection="1">
      <alignment vertical="center"/>
      <protection locked="0"/>
    </xf>
    <xf numFmtId="0" fontId="8" fillId="8" borderId="2" xfId="0" applyFont="1" applyFill="1" applyBorder="1" applyAlignment="1" applyProtection="1">
      <alignment horizontal="left" vertical="center"/>
      <protection locked="0"/>
    </xf>
    <xf numFmtId="0" fontId="8" fillId="0" borderId="0" xfId="0" applyFont="1" applyAlignment="1" applyProtection="1">
      <alignment vertical="top" wrapText="1"/>
      <protection locked="0"/>
    </xf>
    <xf numFmtId="1" fontId="8" fillId="0" borderId="2" xfId="0" applyNumberFormat="1" applyFont="1" applyFill="1" applyBorder="1" applyAlignment="1" applyProtection="1">
      <alignment horizontal="left" vertical="center"/>
      <protection locked="0"/>
    </xf>
    <xf numFmtId="0" fontId="22" fillId="0" borderId="2" xfId="0" applyNumberFormat="1" applyFont="1" applyFill="1" applyBorder="1" applyAlignment="1" applyProtection="1">
      <alignment horizontal="left" vertical="center"/>
      <protection locked="0"/>
    </xf>
    <xf numFmtId="0" fontId="2" fillId="0" borderId="2" xfId="0" applyNumberFormat="1" applyFont="1" applyFill="1" applyBorder="1" applyAlignment="1" applyProtection="1">
      <alignment horizontal="left" vertical="center"/>
      <protection locked="0"/>
    </xf>
    <xf numFmtId="0" fontId="1" fillId="0" borderId="0" xfId="0" applyFont="1" applyProtection="1">
      <protection locked="0"/>
    </xf>
    <xf numFmtId="0" fontId="1" fillId="0" borderId="0"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0" fontId="8" fillId="8" borderId="2" xfId="0" applyFont="1" applyFill="1" applyBorder="1" applyAlignment="1" applyProtection="1">
      <alignment horizontal="center" vertical="center" wrapText="1"/>
    </xf>
    <xf numFmtId="1" fontId="8" fillId="8" borderId="2" xfId="0" applyNumberFormat="1" applyFont="1" applyFill="1" applyBorder="1" applyAlignment="1" applyProtection="1">
      <alignment horizontal="center" vertical="center" wrapText="1"/>
    </xf>
    <xf numFmtId="2" fontId="8" fillId="8" borderId="2" xfId="0" applyNumberFormat="1" applyFont="1" applyFill="1" applyBorder="1" applyAlignment="1" applyProtection="1">
      <alignment horizontal="center" vertical="center" wrapText="1"/>
      <protection locked="0"/>
    </xf>
    <xf numFmtId="0" fontId="1" fillId="0" borderId="0" xfId="0" applyFont="1" applyAlignment="1" applyProtection="1">
      <alignment wrapText="1"/>
      <protection locked="0"/>
    </xf>
    <xf numFmtId="0" fontId="8" fillId="8" borderId="2" xfId="0" applyFont="1" applyFill="1" applyBorder="1" applyAlignment="1" applyProtection="1">
      <alignment horizontal="left" vertical="center"/>
      <protection locked="0"/>
    </xf>
    <xf numFmtId="165" fontId="8" fillId="8" borderId="2" xfId="0" applyNumberFormat="1" applyFont="1" applyFill="1" applyBorder="1" applyAlignment="1" applyProtection="1">
      <alignment horizontal="left" vertical="center"/>
    </xf>
    <xf numFmtId="0" fontId="1" fillId="0" borderId="0" xfId="0" applyFont="1" applyProtection="1">
      <protection locked="0"/>
    </xf>
    <xf numFmtId="0" fontId="1" fillId="0" borderId="0" xfId="0" applyFont="1" applyBorder="1" applyProtection="1">
      <protection locked="0"/>
    </xf>
    <xf numFmtId="0" fontId="8" fillId="8" borderId="2"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1" fontId="2" fillId="0" borderId="2" xfId="0" applyNumberFormat="1" applyFont="1" applyBorder="1" applyAlignment="1" applyProtection="1">
      <alignment horizontal="center" vertical="center"/>
    </xf>
    <xf numFmtId="10" fontId="2" fillId="0" borderId="2" xfId="0" applyNumberFormat="1" applyFont="1" applyBorder="1" applyAlignment="1" applyProtection="1">
      <alignment horizontal="center" vertical="center"/>
      <protection locked="0"/>
    </xf>
    <xf numFmtId="0" fontId="1" fillId="2" borderId="2" xfId="0" applyFont="1" applyFill="1" applyBorder="1" applyAlignment="1" applyProtection="1">
      <alignment horizontal="left" vertical="center" wrapText="1"/>
      <protection locked="0"/>
    </xf>
    <xf numFmtId="0" fontId="1" fillId="0" borderId="2" xfId="0" applyFont="1" applyBorder="1" applyAlignment="1" applyProtection="1">
      <alignment horizontal="left" vertical="top"/>
    </xf>
    <xf numFmtId="0" fontId="2" fillId="0" borderId="2"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2" fillId="0" borderId="2" xfId="0" applyFont="1" applyBorder="1" applyAlignment="1" applyProtection="1">
      <alignment horizontal="left" vertical="center" wrapText="1"/>
    </xf>
    <xf numFmtId="2" fontId="1" fillId="0" borderId="2"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0" fontId="2" fillId="0" borderId="2" xfId="0" applyFont="1" applyBorder="1" applyAlignment="1" applyProtection="1">
      <alignment horizontal="left" vertical="center"/>
      <protection locked="0"/>
    </xf>
    <xf numFmtId="1" fontId="22" fillId="0" borderId="1" xfId="0" applyNumberFormat="1" applyFont="1" applyFill="1" applyBorder="1" applyAlignment="1" applyProtection="1">
      <alignment horizontal="center" vertical="center"/>
      <protection locked="0"/>
    </xf>
    <xf numFmtId="1" fontId="22" fillId="0" borderId="7" xfId="0" applyNumberFormat="1" applyFont="1" applyFill="1" applyBorder="1" applyAlignment="1" applyProtection="1">
      <alignment horizontal="center" vertical="center"/>
      <protection locked="0"/>
    </xf>
    <xf numFmtId="1" fontId="22" fillId="0" borderId="8"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xf>
    <xf numFmtId="0" fontId="19" fillId="0" borderId="7"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1" fontId="2" fillId="0" borderId="1"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locked="0"/>
    </xf>
    <xf numFmtId="1" fontId="2" fillId="0" borderId="8" xfId="0" applyNumberFormat="1" applyFont="1" applyBorder="1" applyAlignment="1" applyProtection="1">
      <alignment horizontal="center" vertical="center"/>
      <protection locked="0"/>
    </xf>
    <xf numFmtId="10" fontId="2" fillId="0" borderId="1" xfId="0" applyNumberFormat="1" applyFont="1" applyBorder="1" applyAlignment="1" applyProtection="1">
      <alignment horizontal="center" vertical="center"/>
      <protection locked="0"/>
    </xf>
    <xf numFmtId="10" fontId="2" fillId="0" borderId="7" xfId="0" applyNumberFormat="1" applyFont="1" applyBorder="1" applyAlignment="1" applyProtection="1">
      <alignment horizontal="center" vertical="center"/>
      <protection locked="0"/>
    </xf>
    <xf numFmtId="10" fontId="2" fillId="0" borderId="8" xfId="0" applyNumberFormat="1" applyFont="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1" fontId="2" fillId="0" borderId="7" xfId="0" applyNumberFormat="1" applyFont="1" applyBorder="1" applyAlignment="1" applyProtection="1">
      <alignment horizontal="center" vertical="center"/>
    </xf>
    <xf numFmtId="1" fontId="2" fillId="0" borderId="8"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3" xfId="0" applyNumberFormat="1" applyFont="1" applyBorder="1" applyAlignment="1" applyProtection="1">
      <alignment horizontal="center" vertical="center"/>
    </xf>
    <xf numFmtId="2" fontId="1" fillId="0" borderId="5" xfId="0" applyNumberFormat="1" applyFont="1" applyBorder="1" applyAlignment="1" applyProtection="1">
      <alignment horizontal="center" vertical="center"/>
    </xf>
    <xf numFmtId="2" fontId="1" fillId="0" borderId="12" xfId="0" applyNumberFormat="1" applyFont="1" applyBorder="1" applyAlignment="1" applyProtection="1">
      <alignment horizontal="center" vertical="center"/>
    </xf>
    <xf numFmtId="2" fontId="1" fillId="0" borderId="9"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0" fontId="2" fillId="0" borderId="9" xfId="0" applyFont="1" applyBorder="1" applyProtection="1">
      <protection locked="0"/>
    </xf>
    <xf numFmtId="0" fontId="22" fillId="0" borderId="1"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8" fillId="8" borderId="1" xfId="0" applyFont="1" applyFill="1" applyBorder="1" applyAlignment="1" applyProtection="1">
      <alignment horizontal="left" vertical="center" wrapText="1"/>
      <protection locked="0"/>
    </xf>
    <xf numFmtId="0" fontId="8" fillId="8" borderId="7" xfId="0" applyFont="1" applyFill="1" applyBorder="1" applyAlignment="1" applyProtection="1">
      <alignment horizontal="left" vertical="center" wrapText="1"/>
      <protection locked="0"/>
    </xf>
    <xf numFmtId="0" fontId="8" fillId="8" borderId="2" xfId="0" applyFont="1" applyFill="1" applyBorder="1" applyAlignment="1" applyProtection="1">
      <alignment horizontal="left" vertical="center" wrapText="1"/>
      <protection locked="0"/>
    </xf>
    <xf numFmtId="1" fontId="8" fillId="8" borderId="1" xfId="0" applyNumberFormat="1" applyFont="1" applyFill="1" applyBorder="1" applyAlignment="1" applyProtection="1">
      <alignment horizontal="left" vertical="center" wrapText="1"/>
      <protection locked="0"/>
    </xf>
    <xf numFmtId="1" fontId="8" fillId="8" borderId="7" xfId="0" applyNumberFormat="1" applyFont="1" applyFill="1" applyBorder="1" applyAlignment="1" applyProtection="1">
      <alignment horizontal="left" vertical="center" wrapText="1"/>
      <protection locked="0"/>
    </xf>
    <xf numFmtId="1" fontId="8" fillId="8" borderId="8" xfId="0" applyNumberFormat="1"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1" fontId="22" fillId="0" borderId="1" xfId="0" applyNumberFormat="1" applyFont="1" applyBorder="1" applyAlignment="1" applyProtection="1">
      <alignment horizontal="center" vertical="center"/>
      <protection locked="0"/>
    </xf>
    <xf numFmtId="1" fontId="22" fillId="0" borderId="7" xfId="0" applyNumberFormat="1" applyFont="1" applyBorder="1" applyAlignment="1" applyProtection="1">
      <alignment horizontal="center" vertical="center"/>
      <protection locked="0"/>
    </xf>
    <xf numFmtId="1" fontId="22" fillId="0" borderId="8" xfId="0" applyNumberFormat="1" applyFont="1" applyBorder="1" applyAlignment="1" applyProtection="1">
      <alignment horizontal="center" vertical="center"/>
      <protection locked="0"/>
    </xf>
    <xf numFmtId="0" fontId="19"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9" fillId="0" borderId="0" xfId="0" applyFont="1" applyBorder="1" applyAlignment="1" applyProtection="1">
      <alignment horizontal="left" vertical="center" wrapText="1"/>
      <protection locked="0"/>
    </xf>
    <xf numFmtId="0" fontId="18" fillId="6" borderId="2"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8" xfId="0" applyFont="1" applyFill="1" applyBorder="1" applyAlignment="1" applyProtection="1">
      <alignment horizontal="center" vertical="center" wrapText="1"/>
      <protection locked="0"/>
    </xf>
    <xf numFmtId="10" fontId="1" fillId="0" borderId="2" xfId="0" applyNumberFormat="1" applyFont="1" applyBorder="1" applyAlignment="1" applyProtection="1">
      <alignment horizontal="center" vertical="center" wrapText="1"/>
      <protection locked="0"/>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4"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8" fillId="8" borderId="8" xfId="0" applyFont="1" applyFill="1" applyBorder="1" applyAlignment="1" applyProtection="1">
      <alignment horizontal="left" vertical="center" wrapText="1"/>
      <protection locked="0"/>
    </xf>
    <xf numFmtId="1" fontId="8" fillId="0" borderId="1" xfId="0" applyNumberFormat="1" applyFont="1" applyFill="1" applyBorder="1" applyAlignment="1" applyProtection="1">
      <alignment horizontal="center" vertical="center"/>
      <protection locked="0"/>
    </xf>
    <xf numFmtId="1" fontId="8" fillId="0" borderId="8" xfId="0" applyNumberFormat="1" applyFont="1" applyFill="1" applyBorder="1" applyAlignment="1" applyProtection="1">
      <alignment horizontal="center" vertical="center"/>
      <protection locked="0"/>
    </xf>
    <xf numFmtId="0" fontId="8"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8"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9" fontId="22" fillId="0" borderId="1" xfId="0" applyNumberFormat="1" applyFont="1" applyBorder="1" applyAlignment="1" applyProtection="1">
      <alignment horizontal="center" vertical="center"/>
    </xf>
    <xf numFmtId="9" fontId="22" fillId="0" borderId="8" xfId="0" applyNumberFormat="1" applyFont="1" applyBorder="1" applyAlignment="1" applyProtection="1">
      <alignment horizontal="center" vertical="center"/>
    </xf>
    <xf numFmtId="0" fontId="29" fillId="0" borderId="2" xfId="0" applyFont="1" applyBorder="1" applyAlignment="1" applyProtection="1">
      <alignment horizontal="center" vertical="center" wrapText="1"/>
    </xf>
    <xf numFmtId="0" fontId="22" fillId="0" borderId="1"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22" fillId="0" borderId="1" xfId="0" applyFont="1" applyBorder="1" applyAlignment="1" applyProtection="1">
      <alignment horizontal="center" vertical="center"/>
    </xf>
    <xf numFmtId="0" fontId="22" fillId="0" borderId="8" xfId="0" applyFont="1" applyBorder="1" applyAlignment="1" applyProtection="1">
      <alignment horizontal="center" vertical="center"/>
    </xf>
    <xf numFmtId="0" fontId="2" fillId="0" borderId="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8" fillId="0" borderId="1" xfId="0" applyFont="1" applyFill="1" applyBorder="1" applyAlignment="1" applyProtection="1">
      <alignment horizontal="center"/>
    </xf>
    <xf numFmtId="0" fontId="8" fillId="0" borderId="8" xfId="0" applyFont="1" applyFill="1" applyBorder="1" applyAlignment="1" applyProtection="1">
      <alignment horizontal="center"/>
    </xf>
    <xf numFmtId="0" fontId="1" fillId="4" borderId="6" xfId="0" applyFont="1" applyFill="1" applyBorder="1" applyAlignment="1" applyProtection="1">
      <alignment wrapText="1"/>
    </xf>
    <xf numFmtId="0" fontId="1" fillId="4" borderId="0" xfId="0" applyFont="1" applyFill="1" applyBorder="1" applyAlignment="1" applyProtection="1">
      <alignment wrapText="1"/>
    </xf>
    <xf numFmtId="1" fontId="8" fillId="9" borderId="1" xfId="0" applyNumberFormat="1" applyFont="1" applyFill="1" applyBorder="1" applyAlignment="1" applyProtection="1">
      <alignment horizontal="left" vertical="center" wrapText="1"/>
      <protection locked="0"/>
    </xf>
    <xf numFmtId="1" fontId="8" fillId="9" borderId="7" xfId="0" applyNumberFormat="1" applyFont="1" applyFill="1" applyBorder="1" applyAlignment="1" applyProtection="1">
      <alignment horizontal="left" vertical="center" wrapText="1"/>
      <protection locked="0"/>
    </xf>
    <xf numFmtId="1" fontId="8" fillId="9" borderId="8" xfId="0" applyNumberFormat="1" applyFont="1" applyFill="1" applyBorder="1" applyAlignment="1" applyProtection="1">
      <alignment horizontal="left" vertical="center" wrapText="1"/>
      <protection locked="0"/>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 fillId="3" borderId="1"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1" fontId="8" fillId="8" borderId="2" xfId="0" applyNumberFormat="1" applyFont="1" applyFill="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 fontId="20" fillId="8" borderId="7" xfId="0" applyNumberFormat="1" applyFont="1" applyFill="1" applyBorder="1" applyAlignment="1" applyProtection="1">
      <alignment horizontal="left" vertical="center" wrapText="1"/>
      <protection locked="0"/>
    </xf>
    <xf numFmtId="0" fontId="8" fillId="8" borderId="0" xfId="0" applyFont="1" applyFill="1" applyAlignment="1" applyProtection="1">
      <alignment vertical="center"/>
      <protection locked="0"/>
    </xf>
    <xf numFmtId="9" fontId="8" fillId="0" borderId="1" xfId="0" applyNumberFormat="1" applyFont="1" applyBorder="1" applyAlignment="1" applyProtection="1">
      <alignment horizontal="center"/>
    </xf>
    <xf numFmtId="9" fontId="8" fillId="0" borderId="8" xfId="0" applyNumberFormat="1" applyFont="1" applyBorder="1" applyAlignment="1" applyProtection="1">
      <alignment horizontal="center"/>
    </xf>
    <xf numFmtId="0" fontId="8" fillId="8" borderId="2"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20" fillId="9" borderId="1" xfId="0" applyNumberFormat="1" applyFont="1" applyFill="1" applyBorder="1" applyAlignment="1" applyProtection="1">
      <alignment horizontal="left" vertical="center" wrapText="1"/>
      <protection locked="0"/>
    </xf>
    <xf numFmtId="1" fontId="20" fillId="9" borderId="7" xfId="0" applyNumberFormat="1" applyFont="1" applyFill="1" applyBorder="1" applyAlignment="1" applyProtection="1">
      <alignment horizontal="left" vertical="center" wrapText="1"/>
      <protection locked="0"/>
    </xf>
    <xf numFmtId="1" fontId="20" fillId="9" borderId="8"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xf>
    <xf numFmtId="0" fontId="2"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7" xfId="0" applyNumberFormat="1" applyFont="1" applyBorder="1" applyAlignment="1" applyProtection="1">
      <alignment horizontal="center" vertical="center"/>
      <protection locked="0"/>
    </xf>
    <xf numFmtId="0" fontId="2" fillId="0" borderId="8" xfId="0" applyNumberFormat="1"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8" fillId="8" borderId="1" xfId="0" applyNumberFormat="1" applyFont="1" applyFill="1" applyBorder="1" applyAlignment="1" applyProtection="1">
      <alignment horizontal="left" vertical="center" wrapText="1"/>
      <protection locked="0"/>
    </xf>
    <xf numFmtId="0" fontId="8" fillId="8" borderId="7" xfId="0" applyNumberFormat="1" applyFont="1" applyFill="1" applyBorder="1" applyAlignment="1" applyProtection="1">
      <alignment horizontal="left" vertical="center" wrapText="1"/>
      <protection locked="0"/>
    </xf>
    <xf numFmtId="0" fontId="8" fillId="8" borderId="8"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8" fillId="8" borderId="1" xfId="0" applyFont="1" applyFill="1" applyBorder="1" applyAlignment="1" applyProtection="1">
      <alignment horizontal="left"/>
      <protection locked="0"/>
    </xf>
    <xf numFmtId="0" fontId="8" fillId="8" borderId="7" xfId="0" applyFont="1" applyFill="1" applyBorder="1" applyAlignment="1" applyProtection="1">
      <alignment horizontal="left"/>
      <protection locked="0"/>
    </xf>
    <xf numFmtId="0" fontId="8" fillId="8" borderId="8" xfId="0" applyFont="1" applyFill="1" applyBorder="1" applyAlignment="1" applyProtection="1">
      <alignment horizontal="left"/>
      <protection locked="0"/>
    </xf>
    <xf numFmtId="0" fontId="8" fillId="8" borderId="1" xfId="0" applyFont="1" applyFill="1" applyBorder="1" applyAlignment="1" applyProtection="1">
      <alignment horizontal="left" vertical="center"/>
      <protection locked="0"/>
    </xf>
    <xf numFmtId="0" fontId="8" fillId="8" borderId="7" xfId="0" applyFont="1" applyFill="1" applyBorder="1" applyAlignment="1" applyProtection="1">
      <alignment horizontal="left" vertical="center"/>
      <protection locked="0"/>
    </xf>
    <xf numFmtId="0" fontId="8" fillId="8" borderId="8" xfId="0" applyFont="1" applyFill="1" applyBorder="1" applyAlignment="1" applyProtection="1">
      <alignment horizontal="left" vertical="center"/>
      <protection locked="0"/>
    </xf>
    <xf numFmtId="1" fontId="20" fillId="8" borderId="1" xfId="0" applyNumberFormat="1" applyFont="1" applyFill="1" applyBorder="1" applyAlignment="1" applyProtection="1">
      <alignment horizontal="left" vertical="center" wrapText="1"/>
      <protection locked="0"/>
    </xf>
    <xf numFmtId="1" fontId="20" fillId="8" borderId="8" xfId="0" applyNumberFormat="1" applyFont="1" applyFill="1" applyBorder="1" applyAlignment="1" applyProtection="1">
      <alignment horizontal="left" vertical="center" wrapText="1"/>
      <protection locked="0"/>
    </xf>
    <xf numFmtId="0" fontId="2" fillId="0" borderId="0" xfId="0" applyFo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wrapText="1"/>
      <protection locked="0"/>
    </xf>
    <xf numFmtId="0" fontId="2" fillId="0" borderId="2" xfId="0" applyFont="1" applyBorder="1" applyAlignment="1" applyProtection="1">
      <alignment horizontal="center" vertical="center"/>
      <protection locked="0"/>
    </xf>
    <xf numFmtId="0" fontId="8" fillId="8" borderId="1" xfId="0" applyFont="1" applyFill="1" applyBorder="1" applyAlignment="1" applyProtection="1">
      <alignment horizontal="left" vertical="top" wrapText="1"/>
      <protection locked="0"/>
    </xf>
    <xf numFmtId="0" fontId="8" fillId="8" borderId="7" xfId="0" applyFont="1" applyFill="1" applyBorder="1" applyAlignment="1" applyProtection="1">
      <alignment horizontal="left" vertical="top" wrapText="1"/>
      <protection locked="0"/>
    </xf>
    <xf numFmtId="0" fontId="8" fillId="8" borderId="8" xfId="0" applyFont="1" applyFill="1" applyBorder="1" applyAlignment="1" applyProtection="1">
      <alignment horizontal="left" vertical="top" wrapText="1"/>
      <protection locked="0"/>
    </xf>
    <xf numFmtId="0" fontId="1" fillId="0" borderId="6" xfId="0" applyFont="1" applyBorder="1" applyProtection="1">
      <protection locked="0"/>
    </xf>
    <xf numFmtId="0" fontId="1" fillId="0" borderId="0" xfId="0" applyFont="1" applyProtection="1">
      <protection locked="0"/>
    </xf>
    <xf numFmtId="0" fontId="1" fillId="0" borderId="6" xfId="0" applyFont="1" applyBorder="1" applyAlignment="1" applyProtection="1">
      <alignment wrapText="1"/>
    </xf>
    <xf numFmtId="0" fontId="1" fillId="0" borderId="0" xfId="0" applyFont="1" applyBorder="1" applyAlignment="1" applyProtection="1">
      <alignment wrapText="1"/>
    </xf>
    <xf numFmtId="2" fontId="1" fillId="0" borderId="4" xfId="0" applyNumberFormat="1" applyFont="1" applyBorder="1" applyAlignment="1" applyProtection="1">
      <alignment horizontal="center" vertical="center" wrapText="1"/>
    </xf>
    <xf numFmtId="2" fontId="1" fillId="0" borderId="3" xfId="0" applyNumberFormat="1" applyFont="1" applyBorder="1" applyAlignment="1" applyProtection="1">
      <alignment horizontal="center" vertical="center" wrapText="1"/>
    </xf>
    <xf numFmtId="2" fontId="1" fillId="0" borderId="5" xfId="0" applyNumberFormat="1" applyFont="1" applyBorder="1" applyAlignment="1" applyProtection="1">
      <alignment horizontal="center" vertical="center" wrapText="1"/>
    </xf>
    <xf numFmtId="2" fontId="1" fillId="0" borderId="12" xfId="0" applyNumberFormat="1" applyFont="1" applyBorder="1" applyAlignment="1" applyProtection="1">
      <alignment horizontal="center" vertical="center" wrapText="1"/>
    </xf>
    <xf numFmtId="2" fontId="1" fillId="0" borderId="9" xfId="0" applyNumberFormat="1" applyFont="1" applyBorder="1" applyAlignment="1" applyProtection="1">
      <alignment horizontal="center" vertical="center" wrapText="1"/>
    </xf>
    <xf numFmtId="2" fontId="1" fillId="0" borderId="10" xfId="0" applyNumberFormat="1" applyFont="1" applyBorder="1" applyAlignment="1" applyProtection="1">
      <alignment horizontal="center" vertical="center" wrapText="1"/>
    </xf>
    <xf numFmtId="1" fontId="20" fillId="8" borderId="1" xfId="0" applyNumberFormat="1" applyFont="1" applyFill="1" applyBorder="1" applyAlignment="1" applyProtection="1">
      <alignment horizontal="justify" vertical="center" wrapText="1"/>
      <protection locked="0"/>
    </xf>
    <xf numFmtId="1" fontId="20" fillId="8" borderId="7" xfId="0" applyNumberFormat="1" applyFont="1" applyFill="1" applyBorder="1" applyAlignment="1" applyProtection="1">
      <alignment horizontal="justify" vertical="center" wrapText="1"/>
      <protection locked="0"/>
    </xf>
    <xf numFmtId="1" fontId="20" fillId="8" borderId="8" xfId="0" applyNumberFormat="1" applyFont="1" applyFill="1" applyBorder="1" applyAlignment="1" applyProtection="1">
      <alignment horizontal="justify" vertical="center" wrapText="1"/>
      <protection locked="0"/>
    </xf>
    <xf numFmtId="0" fontId="2" fillId="0" borderId="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8" fillId="8" borderId="1" xfId="0" applyFont="1" applyFill="1" applyBorder="1" applyAlignment="1" applyProtection="1">
      <alignment horizontal="left" wrapText="1"/>
      <protection locked="0"/>
    </xf>
    <xf numFmtId="0" fontId="8" fillId="8" borderId="7" xfId="0" applyFont="1" applyFill="1" applyBorder="1" applyAlignment="1" applyProtection="1">
      <alignment horizontal="left" wrapText="1"/>
      <protection locked="0"/>
    </xf>
    <xf numFmtId="0" fontId="8" fillId="8" borderId="8" xfId="0" applyFont="1" applyFill="1" applyBorder="1" applyAlignment="1" applyProtection="1">
      <alignment horizontal="left" wrapText="1"/>
      <protection locked="0"/>
    </xf>
    <xf numFmtId="0" fontId="1" fillId="0" borderId="0" xfId="0" applyFont="1" applyBorder="1" applyProtection="1">
      <protection locked="0"/>
    </xf>
    <xf numFmtId="0" fontId="2" fillId="0" borderId="2"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8" fillId="8" borderId="1" xfId="0" applyFont="1" applyFill="1" applyBorder="1" applyAlignment="1" applyProtection="1">
      <alignment vertical="center" wrapText="1"/>
      <protection locked="0"/>
    </xf>
    <xf numFmtId="0" fontId="8" fillId="8" borderId="7" xfId="0" applyFont="1" applyFill="1" applyBorder="1" applyAlignment="1" applyProtection="1">
      <alignment vertical="center" wrapText="1"/>
      <protection locked="0"/>
    </xf>
    <xf numFmtId="0" fontId="8" fillId="8" borderId="8" xfId="0" applyFont="1" applyFill="1" applyBorder="1" applyAlignment="1" applyProtection="1">
      <alignment vertical="center" wrapText="1"/>
      <protection locked="0"/>
    </xf>
    <xf numFmtId="0" fontId="8" fillId="8" borderId="2" xfId="0" applyFont="1" applyFill="1" applyBorder="1" applyAlignment="1" applyProtection="1">
      <alignment vertical="center" wrapText="1"/>
      <protection locked="0"/>
    </xf>
    <xf numFmtId="0" fontId="22" fillId="0" borderId="1"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8" xfId="0" applyFont="1" applyBorder="1" applyAlignment="1" applyProtection="1">
      <alignment horizontal="left" vertical="center" wrapText="1"/>
    </xf>
    <xf numFmtId="0" fontId="1" fillId="0" borderId="0" xfId="0" applyFont="1" applyAlignment="1" applyProtection="1">
      <alignment horizontal="center" vertical="center"/>
      <protection locked="0"/>
    </xf>
    <xf numFmtId="0" fontId="1" fillId="0" borderId="2" xfId="0" applyFont="1" applyBorder="1" applyAlignment="1" applyProtection="1">
      <alignment horizontal="center" vertical="center"/>
    </xf>
    <xf numFmtId="0" fontId="2" fillId="0" borderId="2" xfId="0" applyFont="1" applyBorder="1" applyAlignment="1" applyProtection="1">
      <alignment horizontal="left" vertical="center" wrapText="1"/>
      <protection locked="0"/>
    </xf>
    <xf numFmtId="0" fontId="8" fillId="8" borderId="0" xfId="0" applyFont="1" applyFill="1" applyAlignment="1" applyProtection="1">
      <alignment horizontal="left" vertical="center" wrapText="1"/>
      <protection locked="0"/>
    </xf>
    <xf numFmtId="0" fontId="8" fillId="8" borderId="0" xfId="0" applyFont="1" applyFill="1" applyAlignment="1" applyProtection="1">
      <alignment horizontal="left" vertical="center"/>
      <protection locked="0"/>
    </xf>
    <xf numFmtId="0" fontId="20" fillId="8"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2" fillId="0" borderId="0" xfId="0" applyFont="1" applyFill="1" applyBorder="1" applyAlignment="1" applyProtection="1">
      <alignment vertical="center" wrapText="1"/>
      <protection locked="0"/>
    </xf>
    <xf numFmtId="0" fontId="14" fillId="0" borderId="0" xfId="0" applyFont="1" applyAlignment="1" applyProtection="1">
      <alignment horizontal="left" vertical="center" wrapText="1"/>
      <protection locked="0"/>
    </xf>
    <xf numFmtId="0" fontId="1"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30" fillId="10" borderId="0" xfId="0" applyFont="1" applyFill="1" applyBorder="1" applyAlignment="1" applyProtection="1">
      <alignment horizontal="left" vertical="center" wrapText="1"/>
      <protection locked="0"/>
    </xf>
    <xf numFmtId="0" fontId="20" fillId="0" borderId="2" xfId="0" applyFont="1" applyFill="1" applyBorder="1" applyAlignment="1">
      <alignment horizontal="justify" vertical="center" wrapText="1"/>
    </xf>
    <xf numFmtId="0" fontId="20" fillId="0" borderId="2" xfId="0" applyFont="1" applyFill="1" applyBorder="1" applyAlignment="1">
      <alignment vertical="center" wrapText="1"/>
    </xf>
    <xf numFmtId="0" fontId="20" fillId="8"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8" borderId="2" xfId="0" applyFont="1" applyFill="1" applyBorder="1" applyAlignment="1">
      <alignment horizontal="center" vertical="center" wrapText="1"/>
    </xf>
    <xf numFmtId="0" fontId="30" fillId="10" borderId="0" xfId="0" applyFont="1" applyFill="1" applyProtection="1">
      <protection locked="0"/>
    </xf>
    <xf numFmtId="10" fontId="2" fillId="0" borderId="0" xfId="0" applyNumberFormat="1" applyFont="1" applyBorder="1" applyAlignment="1" applyProtection="1">
      <alignment horizontal="left" vertical="center"/>
      <protection locked="0"/>
    </xf>
    <xf numFmtId="0" fontId="30" fillId="10" borderId="0" xfId="0" applyFont="1" applyFill="1" applyAlignment="1" applyProtection="1">
      <alignment horizontal="center" vertical="center" wrapText="1"/>
      <protection locked="0"/>
    </xf>
    <xf numFmtId="0" fontId="30" fillId="10" borderId="0" xfId="0" applyFont="1" applyFill="1" applyAlignment="1" applyProtection="1">
      <alignment vertical="top"/>
      <protection locked="0"/>
    </xf>
    <xf numFmtId="0" fontId="30" fillId="10" borderId="0" xfId="0" applyFont="1" applyFill="1" applyAlignment="1" applyProtection="1">
      <alignment vertical="top" wrapText="1"/>
      <protection locked="0"/>
    </xf>
    <xf numFmtId="0" fontId="2" fillId="8" borderId="2"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wrapText="1"/>
      <protection locked="0"/>
    </xf>
    <xf numFmtId="0" fontId="1" fillId="8" borderId="2" xfId="0" applyFont="1" applyFill="1" applyBorder="1" applyProtection="1">
      <protection locked="0"/>
    </xf>
    <xf numFmtId="0" fontId="2" fillId="8" borderId="2" xfId="0" applyFont="1" applyFill="1" applyBorder="1" applyAlignment="1" applyProtection="1">
      <alignment horizontal="center" vertical="center" wrapText="1"/>
      <protection locked="0"/>
    </xf>
    <xf numFmtId="0" fontId="2" fillId="8" borderId="2" xfId="0" applyNumberFormat="1" applyFont="1" applyFill="1" applyBorder="1" applyAlignment="1" applyProtection="1">
      <alignment horizontal="center" vertical="center"/>
      <protection locked="0"/>
    </xf>
    <xf numFmtId="1" fontId="1" fillId="8" borderId="2" xfId="0" applyNumberFormat="1" applyFont="1" applyFill="1" applyBorder="1" applyAlignment="1" applyProtection="1">
      <alignment horizontal="left" vertical="center"/>
      <protection locked="0"/>
    </xf>
    <xf numFmtId="1" fontId="33" fillId="8" borderId="2" xfId="0" applyNumberFormat="1" applyFont="1" applyFill="1" applyBorder="1" applyAlignment="1" applyProtection="1">
      <alignment horizontal="left" vertical="center"/>
      <protection locked="0"/>
    </xf>
    <xf numFmtId="1" fontId="1" fillId="8" borderId="2" xfId="0" applyNumberFormat="1" applyFont="1" applyFill="1" applyBorder="1" applyAlignment="1" applyProtection="1">
      <alignment horizontal="center" vertical="center"/>
      <protection locked="0"/>
    </xf>
    <xf numFmtId="1" fontId="1" fillId="8" borderId="2" xfId="0" applyNumberFormat="1" applyFont="1" applyFill="1" applyBorder="1" applyAlignment="1" applyProtection="1">
      <alignment horizontal="center" vertical="center"/>
    </xf>
    <xf numFmtId="1" fontId="1" fillId="8" borderId="2" xfId="0" applyNumberFormat="1" applyFont="1" applyFill="1" applyBorder="1" applyAlignment="1" applyProtection="1">
      <alignment horizontal="center" vertical="center" wrapText="1"/>
      <protection locked="0"/>
    </xf>
    <xf numFmtId="1" fontId="2" fillId="8" borderId="2" xfId="0" applyNumberFormat="1" applyFont="1" applyFill="1" applyBorder="1" applyAlignment="1" applyProtection="1">
      <alignment horizontal="center" vertical="center"/>
      <protection locked="0"/>
    </xf>
    <xf numFmtId="1" fontId="33" fillId="8" borderId="1" xfId="0" applyNumberFormat="1" applyFont="1" applyFill="1" applyBorder="1" applyAlignment="1" applyProtection="1">
      <alignment horizontal="left" vertical="top" wrapText="1"/>
      <protection locked="0"/>
    </xf>
    <xf numFmtId="1" fontId="33" fillId="8" borderId="7" xfId="0" applyNumberFormat="1" applyFont="1" applyFill="1" applyBorder="1" applyAlignment="1" applyProtection="1">
      <alignment horizontal="left" vertical="top"/>
      <protection locked="0"/>
    </xf>
    <xf numFmtId="1" fontId="33" fillId="8" borderId="8" xfId="0" applyNumberFormat="1" applyFont="1" applyFill="1" applyBorder="1" applyAlignment="1" applyProtection="1">
      <alignment horizontal="left" vertical="top"/>
      <protection locked="0"/>
    </xf>
    <xf numFmtId="1" fontId="33" fillId="8" borderId="2" xfId="0" applyNumberFormat="1" applyFont="1" applyFill="1" applyBorder="1" applyAlignment="1" applyProtection="1">
      <alignment horizontal="left" vertical="top" wrapText="1"/>
      <protection locked="0"/>
    </xf>
    <xf numFmtId="1" fontId="33" fillId="8" borderId="2" xfId="0" applyNumberFormat="1" applyFont="1" applyFill="1" applyBorder="1" applyAlignment="1" applyProtection="1">
      <alignment horizontal="left" vertical="top"/>
      <protection locked="0"/>
    </xf>
    <xf numFmtId="1" fontId="33" fillId="9" borderId="2" xfId="0" applyNumberFormat="1" applyFont="1" applyFill="1" applyBorder="1" applyAlignment="1" applyProtection="1">
      <alignment horizontal="left" vertical="center" wrapText="1"/>
      <protection locked="0"/>
    </xf>
    <xf numFmtId="1" fontId="33" fillId="9" borderId="2" xfId="0" applyNumberFormat="1" applyFont="1" applyFill="1" applyBorder="1" applyAlignment="1" applyProtection="1">
      <alignment horizontal="left" vertical="center"/>
      <protection locked="0"/>
    </xf>
    <xf numFmtId="0" fontId="34" fillId="0" borderId="2" xfId="0" applyFont="1" applyBorder="1" applyAlignment="1">
      <alignment horizontal="center" vertical="center"/>
    </xf>
    <xf numFmtId="1" fontId="1" fillId="0" borderId="2" xfId="0" applyNumberFormat="1" applyFont="1" applyBorder="1" applyAlignment="1" applyProtection="1">
      <alignment horizontal="center" vertical="center"/>
      <protection locked="0"/>
    </xf>
    <xf numFmtId="1" fontId="33" fillId="8" borderId="2" xfId="0" applyNumberFormat="1" applyFont="1" applyFill="1" applyBorder="1" applyAlignment="1" applyProtection="1">
      <alignment horizontal="left" vertical="center" wrapText="1"/>
      <protection locked="0"/>
    </xf>
    <xf numFmtId="0" fontId="2" fillId="8" borderId="2" xfId="0" applyFont="1" applyFill="1" applyBorder="1" applyAlignment="1" applyProtection="1">
      <alignment horizontal="left" vertical="center" wrapText="1"/>
    </xf>
    <xf numFmtId="1" fontId="2" fillId="8" borderId="2" xfId="0" applyNumberFormat="1" applyFont="1" applyFill="1" applyBorder="1" applyAlignment="1" applyProtection="1">
      <alignment horizontal="center" vertical="center"/>
    </xf>
    <xf numFmtId="0" fontId="1" fillId="8" borderId="2" xfId="0" applyFont="1" applyFill="1" applyBorder="1" applyAlignment="1" applyProtection="1">
      <alignment horizontal="left" vertical="top"/>
      <protection locked="0"/>
    </xf>
    <xf numFmtId="2" fontId="17" fillId="0" borderId="2" xfId="0" applyNumberFormat="1" applyFont="1" applyBorder="1" applyAlignment="1" applyProtection="1">
      <alignment horizontal="left" vertical="top" wrapText="1"/>
    </xf>
    <xf numFmtId="2" fontId="17" fillId="0" borderId="2" xfId="0" applyNumberFormat="1" applyFont="1" applyBorder="1" applyAlignment="1" applyProtection="1">
      <alignment horizontal="left" vertical="top"/>
    </xf>
    <xf numFmtId="1" fontId="28" fillId="8" borderId="1" xfId="0" applyNumberFormat="1" applyFont="1" applyFill="1" applyBorder="1" applyAlignment="1" applyProtection="1">
      <alignment horizontal="center" vertical="center" wrapText="1"/>
      <protection locked="0"/>
    </xf>
    <xf numFmtId="1" fontId="28" fillId="8" borderId="7" xfId="0" applyNumberFormat="1" applyFont="1" applyFill="1" applyBorder="1" applyAlignment="1" applyProtection="1">
      <alignment horizontal="center" vertical="center" wrapText="1"/>
      <protection locked="0"/>
    </xf>
    <xf numFmtId="1" fontId="28" fillId="8" borderId="8" xfId="0" applyNumberFormat="1" applyFont="1" applyFill="1" applyBorder="1" applyAlignment="1" applyProtection="1">
      <alignment horizontal="center" vertical="center" wrapText="1"/>
      <protection locked="0"/>
    </xf>
    <xf numFmtId="1" fontId="28" fillId="8" borderId="2" xfId="0" applyNumberFormat="1" applyFont="1" applyFill="1" applyBorder="1" applyAlignment="1" applyProtection="1">
      <alignment horizontal="center" vertical="center"/>
      <protection locked="0"/>
    </xf>
    <xf numFmtId="1" fontId="1" fillId="8" borderId="1" xfId="0" applyNumberFormat="1" applyFont="1" applyFill="1" applyBorder="1" applyAlignment="1" applyProtection="1">
      <alignment horizontal="center" vertical="center"/>
      <protection locked="0"/>
    </xf>
    <xf numFmtId="1" fontId="1" fillId="8" borderId="7" xfId="0" applyNumberFormat="1" applyFont="1" applyFill="1" applyBorder="1" applyAlignment="1" applyProtection="1">
      <alignment horizontal="center" vertical="center"/>
      <protection locked="0"/>
    </xf>
    <xf numFmtId="1" fontId="1" fillId="8" borderId="8"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left" vertical="top"/>
      <protection locked="0"/>
    </xf>
    <xf numFmtId="0" fontId="8" fillId="8" borderId="0" xfId="0" applyFont="1" applyFill="1" applyProtection="1">
      <protection locked="0"/>
    </xf>
  </cellXfs>
  <cellStyles count="2">
    <cellStyle name="Normal" xfId="0" builtinId="0"/>
    <cellStyle name="Normal 2" xfId="1"/>
  </cellStyles>
  <dxfs count="3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63"/>
  <sheetViews>
    <sheetView showRuler="0" view="pageLayout" topLeftCell="A303" zoomScaleNormal="100" zoomScaleSheetLayoutView="125" workbookViewId="0">
      <selection activeCell="U313" sqref="U313:AB313"/>
    </sheetView>
  </sheetViews>
  <sheetFormatPr defaultColWidth="9.140625" defaultRowHeight="12.75" x14ac:dyDescent="0.2"/>
  <cols>
    <col min="1" max="1" width="9.28515625" style="1" customWidth="1"/>
    <col min="2" max="2" width="7.140625" style="1" customWidth="1"/>
    <col min="3" max="3" width="7.28515625" style="1" customWidth="1"/>
    <col min="4" max="5" width="4.7109375" style="1" customWidth="1"/>
    <col min="6" max="6" width="4.42578125" style="1" customWidth="1"/>
    <col min="7" max="7" width="9" style="1" customWidth="1"/>
    <col min="8" max="8" width="8.28515625" style="1" customWidth="1"/>
    <col min="9" max="9" width="5.85546875" style="1" customWidth="1"/>
    <col min="10" max="10" width="7.28515625" style="1" customWidth="1"/>
    <col min="11" max="11" width="5.7109375" style="1" customWidth="1"/>
    <col min="12" max="12" width="6.140625" style="1" customWidth="1"/>
    <col min="13" max="13" width="5.42578125" style="1" customWidth="1"/>
    <col min="14" max="18" width="6" style="1" customWidth="1"/>
    <col min="19" max="19" width="6.140625" style="1" customWidth="1"/>
    <col min="20" max="20" width="9.28515625" style="1" customWidth="1"/>
    <col min="21" max="21" width="12.42578125" style="1" customWidth="1"/>
    <col min="22" max="22" width="8.7109375" style="1" customWidth="1"/>
    <col min="23" max="23" width="8.42578125" style="1" customWidth="1"/>
    <col min="24" max="24" width="12.42578125" style="1" customWidth="1"/>
    <col min="25" max="25" width="12.140625" style="1" customWidth="1"/>
    <col min="26" max="16384" width="9.140625" style="1"/>
  </cols>
  <sheetData>
    <row r="1" spans="1:28" ht="15.75" customHeight="1" x14ac:dyDescent="0.25">
      <c r="A1" s="277" t="s">
        <v>217</v>
      </c>
      <c r="B1" s="277"/>
      <c r="C1" s="277"/>
      <c r="D1" s="277"/>
      <c r="E1" s="277"/>
      <c r="F1" s="277"/>
      <c r="G1" s="277"/>
      <c r="H1" s="277"/>
      <c r="I1" s="277"/>
      <c r="J1" s="277"/>
      <c r="K1" s="277"/>
      <c r="M1" s="271" t="s">
        <v>21</v>
      </c>
      <c r="N1" s="271"/>
      <c r="O1" s="271"/>
      <c r="P1" s="271"/>
      <c r="Q1" s="271"/>
      <c r="R1" s="271"/>
      <c r="S1" s="271"/>
      <c r="T1" s="271"/>
      <c r="U1" s="106"/>
      <c r="V1" s="106"/>
      <c r="W1" s="106"/>
      <c r="X1" s="106"/>
      <c r="Y1" s="26"/>
      <c r="Z1" s="26"/>
    </row>
    <row r="2" spans="1:28" ht="6.75" customHeight="1" x14ac:dyDescent="0.25">
      <c r="A2" s="277"/>
      <c r="B2" s="277"/>
      <c r="C2" s="277"/>
      <c r="D2" s="277"/>
      <c r="E2" s="277"/>
      <c r="F2" s="277"/>
      <c r="G2" s="277"/>
      <c r="H2" s="277"/>
      <c r="I2" s="277"/>
      <c r="J2" s="277"/>
      <c r="K2" s="277"/>
      <c r="U2" s="106"/>
      <c r="V2" s="106"/>
      <c r="W2" s="106"/>
      <c r="X2" s="106"/>
      <c r="Y2" s="26"/>
      <c r="Z2" s="26"/>
      <c r="AA2" s="21"/>
      <c r="AB2" s="21"/>
    </row>
    <row r="3" spans="1:28" ht="18" customHeight="1" x14ac:dyDescent="0.25">
      <c r="A3" s="237" t="s">
        <v>93</v>
      </c>
      <c r="B3" s="237"/>
      <c r="C3" s="237"/>
      <c r="D3" s="237"/>
      <c r="E3" s="237"/>
      <c r="F3" s="237"/>
      <c r="G3" s="237"/>
      <c r="H3" s="237"/>
      <c r="I3" s="237"/>
      <c r="J3" s="237"/>
      <c r="K3" s="237"/>
      <c r="M3" s="275"/>
      <c r="N3" s="276"/>
      <c r="O3" s="168" t="s">
        <v>37</v>
      </c>
      <c r="P3" s="169"/>
      <c r="Q3" s="170"/>
      <c r="R3" s="168" t="s">
        <v>38</v>
      </c>
      <c r="S3" s="169"/>
      <c r="T3" s="170"/>
      <c r="U3" s="216" t="str">
        <f>IF(O4&gt;=22,"Corect","Trebuie alocate cel puțin 22 de ore pe săptămână")</f>
        <v>Corect</v>
      </c>
      <c r="V3" s="217"/>
      <c r="W3" s="217"/>
      <c r="X3" s="217"/>
      <c r="Y3" s="26"/>
      <c r="Z3" s="26"/>
      <c r="AA3" s="21"/>
    </row>
    <row r="4" spans="1:28" ht="14.25" customHeight="1" x14ac:dyDescent="0.25">
      <c r="A4" s="237" t="s">
        <v>103</v>
      </c>
      <c r="B4" s="237"/>
      <c r="C4" s="237"/>
      <c r="D4" s="237"/>
      <c r="E4" s="237"/>
      <c r="F4" s="237"/>
      <c r="G4" s="237"/>
      <c r="H4" s="237"/>
      <c r="I4" s="237"/>
      <c r="J4" s="237"/>
      <c r="K4" s="237"/>
      <c r="M4" s="234" t="s">
        <v>14</v>
      </c>
      <c r="N4" s="236"/>
      <c r="O4" s="223">
        <f>N52</f>
        <v>24</v>
      </c>
      <c r="P4" s="224"/>
      <c r="Q4" s="225"/>
      <c r="R4" s="223">
        <f>N66</f>
        <v>24</v>
      </c>
      <c r="S4" s="224"/>
      <c r="T4" s="225"/>
      <c r="U4" s="216" t="str">
        <f>IF(R4&gt;=22,"Corect","Trebuie alocate cel puțin 22 de ore pe săptămână")</f>
        <v>Corect</v>
      </c>
      <c r="V4" s="217"/>
      <c r="W4" s="217"/>
      <c r="X4" s="217"/>
      <c r="Y4" s="26"/>
      <c r="Z4" s="26"/>
      <c r="AA4" s="116"/>
      <c r="AB4" s="21"/>
    </row>
    <row r="5" spans="1:28" ht="12.75" customHeight="1" x14ac:dyDescent="0.25">
      <c r="A5" s="324" t="s">
        <v>198</v>
      </c>
      <c r="B5" s="324"/>
      <c r="C5" s="324"/>
      <c r="D5" s="324"/>
      <c r="E5" s="324"/>
      <c r="F5" s="324"/>
      <c r="G5" s="324"/>
      <c r="H5" s="324"/>
      <c r="I5" s="324"/>
      <c r="J5" s="324"/>
      <c r="K5" s="324"/>
      <c r="M5" s="234" t="s">
        <v>15</v>
      </c>
      <c r="N5" s="236"/>
      <c r="O5" s="223">
        <f>N79</f>
        <v>24</v>
      </c>
      <c r="P5" s="224"/>
      <c r="Q5" s="225"/>
      <c r="R5" s="223">
        <f>N100</f>
        <v>24</v>
      </c>
      <c r="S5" s="224"/>
      <c r="T5" s="225"/>
      <c r="U5" s="216" t="str">
        <f>IF(O5&gt;=22,"Corect","Trebuie alocate cel puțin 22 de ore pe săptămână")</f>
        <v>Corect</v>
      </c>
      <c r="V5" s="217"/>
      <c r="W5" s="217"/>
      <c r="X5" s="217"/>
      <c r="Y5" s="26"/>
      <c r="Z5" s="26"/>
      <c r="AA5" s="116"/>
    </row>
    <row r="6" spans="1:28" ht="17.25" customHeight="1" x14ac:dyDescent="0.25">
      <c r="A6" s="326" t="s">
        <v>214</v>
      </c>
      <c r="B6" s="324"/>
      <c r="C6" s="324"/>
      <c r="D6" s="324"/>
      <c r="E6" s="324"/>
      <c r="F6" s="324"/>
      <c r="G6" s="324"/>
      <c r="H6" s="324"/>
      <c r="I6" s="324"/>
      <c r="J6" s="324"/>
      <c r="K6" s="324"/>
      <c r="M6" s="234" t="s">
        <v>16</v>
      </c>
      <c r="N6" s="236"/>
      <c r="O6" s="223">
        <f>N122</f>
        <v>24</v>
      </c>
      <c r="P6" s="224"/>
      <c r="Q6" s="225"/>
      <c r="R6" s="223">
        <f>N146</f>
        <v>24</v>
      </c>
      <c r="S6" s="224"/>
      <c r="T6" s="225"/>
      <c r="U6" s="216" t="str">
        <f>IF(R5&gt;=22,"Corect","Trebuie alocate cel puțin 22 de ore pe săptămână")</f>
        <v>Corect</v>
      </c>
      <c r="V6" s="217"/>
      <c r="W6" s="217"/>
      <c r="X6" s="217"/>
      <c r="Y6" s="26"/>
      <c r="Z6" s="26"/>
      <c r="AA6" s="116"/>
    </row>
    <row r="7" spans="1:28" ht="12.75" customHeight="1" x14ac:dyDescent="0.25">
      <c r="A7" s="324"/>
      <c r="B7" s="324"/>
      <c r="C7" s="324"/>
      <c r="D7" s="324"/>
      <c r="E7" s="324"/>
      <c r="F7" s="324"/>
      <c r="G7" s="324"/>
      <c r="H7" s="324"/>
      <c r="I7" s="324"/>
      <c r="J7" s="324"/>
      <c r="K7" s="324"/>
      <c r="L7" s="99"/>
      <c r="M7" s="99"/>
      <c r="N7" s="99"/>
      <c r="O7" s="99"/>
      <c r="P7" s="99"/>
      <c r="Q7" s="99"/>
      <c r="R7" s="99"/>
      <c r="S7" s="99"/>
      <c r="T7" s="99"/>
      <c r="U7" s="216" t="str">
        <f>IF(O6&gt;=22,"Corect","Trebuie alocate cel puțin 22 de ore pe săptămână")</f>
        <v>Corect</v>
      </c>
      <c r="V7" s="217"/>
      <c r="W7" s="217"/>
      <c r="X7" s="217"/>
      <c r="Y7" s="26"/>
      <c r="Z7" s="26"/>
      <c r="AA7" s="21"/>
    </row>
    <row r="8" spans="1:28" ht="11.25" customHeight="1" x14ac:dyDescent="0.25">
      <c r="A8" s="324"/>
      <c r="B8" s="324"/>
      <c r="C8" s="324"/>
      <c r="D8" s="324"/>
      <c r="E8" s="324"/>
      <c r="F8" s="324"/>
      <c r="G8" s="324"/>
      <c r="H8" s="324"/>
      <c r="I8" s="324"/>
      <c r="J8" s="324"/>
      <c r="K8" s="324"/>
      <c r="L8" s="99"/>
      <c r="M8" s="327" t="s">
        <v>201</v>
      </c>
      <c r="N8" s="327"/>
      <c r="O8" s="327"/>
      <c r="P8" s="327"/>
      <c r="Q8" s="327"/>
      <c r="R8" s="327"/>
      <c r="S8" s="327"/>
      <c r="T8" s="327"/>
      <c r="U8" s="216" t="str">
        <f>IF(R6&gt;=22,"Corect","Trebuie alocate cel puțin 22 de ore pe săptămână")</f>
        <v>Corect</v>
      </c>
      <c r="V8" s="217"/>
      <c r="W8" s="217"/>
      <c r="X8" s="217"/>
      <c r="Y8" s="26"/>
      <c r="Z8" s="26"/>
      <c r="AA8" s="21"/>
    </row>
    <row r="9" spans="1:28" s="96" customFormat="1" ht="11.25" customHeight="1" x14ac:dyDescent="0.25">
      <c r="A9" s="324"/>
      <c r="B9" s="324"/>
      <c r="C9" s="324"/>
      <c r="D9" s="324"/>
      <c r="E9" s="324"/>
      <c r="F9" s="324"/>
      <c r="G9" s="324"/>
      <c r="H9" s="324"/>
      <c r="I9" s="324"/>
      <c r="J9" s="324"/>
      <c r="K9" s="324"/>
      <c r="L9" s="99"/>
      <c r="M9" s="327"/>
      <c r="N9" s="327"/>
      <c r="O9" s="327"/>
      <c r="P9" s="327"/>
      <c r="Q9" s="327"/>
      <c r="R9" s="327"/>
      <c r="S9" s="327"/>
      <c r="T9" s="327"/>
      <c r="Y9" s="26"/>
      <c r="Z9" s="26"/>
      <c r="AA9" s="97"/>
    </row>
    <row r="10" spans="1:28" s="96" customFormat="1" ht="15" x14ac:dyDescent="0.25">
      <c r="A10" s="324"/>
      <c r="B10" s="324"/>
      <c r="C10" s="324"/>
      <c r="D10" s="324"/>
      <c r="E10" s="324"/>
      <c r="F10" s="324"/>
      <c r="G10" s="324"/>
      <c r="H10" s="324"/>
      <c r="I10" s="324"/>
      <c r="J10" s="324"/>
      <c r="K10" s="324"/>
      <c r="L10" s="99"/>
      <c r="M10" s="327"/>
      <c r="N10" s="327"/>
      <c r="O10" s="327"/>
      <c r="P10" s="327"/>
      <c r="Q10" s="327"/>
      <c r="R10" s="327"/>
      <c r="S10" s="327"/>
      <c r="T10" s="327"/>
      <c r="U10" s="106"/>
      <c r="V10" s="106"/>
      <c r="W10" s="106"/>
      <c r="X10" s="106"/>
      <c r="Y10" s="26"/>
      <c r="Z10" s="26"/>
      <c r="AA10" s="97"/>
    </row>
    <row r="11" spans="1:28" s="96" customFormat="1" ht="11.25" customHeight="1" x14ac:dyDescent="0.25">
      <c r="A11" s="324"/>
      <c r="B11" s="324"/>
      <c r="C11" s="324"/>
      <c r="D11" s="324"/>
      <c r="E11" s="324"/>
      <c r="F11" s="324"/>
      <c r="G11" s="324"/>
      <c r="H11" s="324"/>
      <c r="I11" s="324"/>
      <c r="J11" s="324"/>
      <c r="K11" s="324"/>
      <c r="L11" s="99"/>
      <c r="M11" s="327"/>
      <c r="N11" s="327"/>
      <c r="O11" s="327"/>
      <c r="P11" s="327"/>
      <c r="Q11" s="327"/>
      <c r="R11" s="327"/>
      <c r="S11" s="327"/>
      <c r="T11" s="327"/>
      <c r="U11" s="106"/>
      <c r="V11" s="106"/>
      <c r="W11" s="106"/>
      <c r="X11" s="106"/>
      <c r="Y11" s="26"/>
      <c r="Z11" s="26"/>
      <c r="AA11" s="97"/>
    </row>
    <row r="12" spans="1:28" s="96" customFormat="1" ht="15" x14ac:dyDescent="0.25">
      <c r="A12" s="324"/>
      <c r="B12" s="324"/>
      <c r="C12" s="324"/>
      <c r="D12" s="324"/>
      <c r="E12" s="324"/>
      <c r="F12" s="324"/>
      <c r="G12" s="324"/>
      <c r="H12" s="324"/>
      <c r="I12" s="324"/>
      <c r="J12" s="324"/>
      <c r="K12" s="324"/>
      <c r="L12" s="99"/>
      <c r="M12" s="327"/>
      <c r="N12" s="327"/>
      <c r="O12" s="327"/>
      <c r="P12" s="327"/>
      <c r="Q12" s="327"/>
      <c r="R12" s="327"/>
      <c r="S12" s="327"/>
      <c r="T12" s="327"/>
      <c r="U12" s="106"/>
      <c r="V12" s="106"/>
      <c r="W12" s="106"/>
      <c r="X12" s="106"/>
      <c r="Y12" s="26"/>
      <c r="Z12" s="26"/>
      <c r="AA12" s="97"/>
    </row>
    <row r="13" spans="1:28" s="96" customFormat="1" ht="11.25" customHeight="1" x14ac:dyDescent="0.25">
      <c r="A13" s="325" t="s">
        <v>199</v>
      </c>
      <c r="B13" s="325"/>
      <c r="C13" s="325"/>
      <c r="D13" s="325"/>
      <c r="E13" s="325"/>
      <c r="F13" s="325"/>
      <c r="G13" s="325"/>
      <c r="H13" s="325"/>
      <c r="I13" s="325"/>
      <c r="J13" s="325"/>
      <c r="K13" s="325"/>
      <c r="L13" s="99"/>
      <c r="M13" s="327"/>
      <c r="N13" s="327"/>
      <c r="O13" s="327"/>
      <c r="P13" s="327"/>
      <c r="Q13" s="327"/>
      <c r="R13" s="327"/>
      <c r="S13" s="327"/>
      <c r="T13" s="327"/>
      <c r="Y13" s="26"/>
      <c r="Z13" s="26"/>
      <c r="AA13" s="97"/>
    </row>
    <row r="14" spans="1:28" ht="13.5" customHeight="1" x14ac:dyDescent="0.25">
      <c r="A14" s="230" t="s">
        <v>200</v>
      </c>
      <c r="B14" s="230"/>
      <c r="C14" s="230"/>
      <c r="D14" s="230"/>
      <c r="E14" s="230"/>
      <c r="F14" s="230"/>
      <c r="G14" s="230"/>
      <c r="H14" s="230"/>
      <c r="I14" s="230"/>
      <c r="J14" s="230"/>
      <c r="K14" s="230"/>
      <c r="L14" s="99"/>
      <c r="M14" s="328" t="s">
        <v>22</v>
      </c>
      <c r="N14" s="328"/>
      <c r="O14" s="328"/>
      <c r="P14" s="328"/>
      <c r="Q14" s="328"/>
      <c r="R14" s="328"/>
      <c r="S14" s="328"/>
      <c r="T14" s="328"/>
      <c r="Y14" s="26"/>
      <c r="Z14" s="26"/>
    </row>
    <row r="15" spans="1:28" ht="13.5" customHeight="1" x14ac:dyDescent="0.25">
      <c r="A15" s="226" t="s">
        <v>18</v>
      </c>
      <c r="B15" s="226"/>
      <c r="C15" s="226"/>
      <c r="D15" s="226"/>
      <c r="E15" s="226"/>
      <c r="F15" s="226"/>
      <c r="G15" s="226"/>
      <c r="H15" s="226"/>
      <c r="I15" s="226"/>
      <c r="J15" s="226"/>
      <c r="K15" s="226"/>
      <c r="L15" s="99"/>
      <c r="M15" s="330" t="s">
        <v>207</v>
      </c>
      <c r="N15" s="328"/>
      <c r="O15" s="328"/>
      <c r="P15" s="328"/>
      <c r="Q15" s="328"/>
      <c r="R15" s="328"/>
      <c r="S15" s="328"/>
      <c r="T15" s="328"/>
      <c r="U15" s="222" t="s">
        <v>98</v>
      </c>
      <c r="V15" s="222"/>
      <c r="W15" s="222"/>
      <c r="X15" s="222"/>
      <c r="Y15" s="26"/>
      <c r="Z15" s="26"/>
    </row>
    <row r="16" spans="1:28" ht="17.25" customHeight="1" x14ac:dyDescent="0.25">
      <c r="A16" s="226" t="s">
        <v>19</v>
      </c>
      <c r="B16" s="226"/>
      <c r="C16" s="226"/>
      <c r="D16" s="226"/>
      <c r="E16" s="226"/>
      <c r="F16" s="226"/>
      <c r="G16" s="226"/>
      <c r="H16" s="226"/>
      <c r="I16" s="226"/>
      <c r="J16" s="226"/>
      <c r="K16" s="226"/>
      <c r="L16" s="99"/>
      <c r="M16" s="330" t="s">
        <v>208</v>
      </c>
      <c r="N16" s="330"/>
      <c r="O16" s="330"/>
      <c r="P16" s="330"/>
      <c r="Q16" s="330"/>
      <c r="R16" s="330"/>
      <c r="S16" s="330"/>
      <c r="T16" s="330"/>
      <c r="U16" s="222"/>
      <c r="V16" s="222"/>
      <c r="W16" s="222"/>
      <c r="X16" s="222"/>
      <c r="Y16" s="26"/>
      <c r="Z16" s="26"/>
    </row>
    <row r="17" spans="1:26" ht="15" customHeight="1" x14ac:dyDescent="0.25">
      <c r="A17" s="333" t="s">
        <v>0</v>
      </c>
      <c r="B17" s="333"/>
      <c r="C17" s="333"/>
      <c r="D17" s="333"/>
      <c r="E17" s="333"/>
      <c r="F17" s="333"/>
      <c r="G17" s="333"/>
      <c r="H17" s="333"/>
      <c r="I17" s="333"/>
      <c r="J17" s="333"/>
      <c r="K17" s="333"/>
      <c r="M17" s="331" t="s">
        <v>211</v>
      </c>
      <c r="N17" s="331"/>
      <c r="O17" s="331"/>
      <c r="P17" s="331"/>
      <c r="Q17" s="331"/>
      <c r="R17" s="331"/>
      <c r="S17" s="331"/>
      <c r="T17" s="331"/>
      <c r="U17" s="222"/>
      <c r="V17" s="222"/>
      <c r="W17" s="222"/>
      <c r="X17" s="222"/>
      <c r="Y17" s="26"/>
      <c r="Z17" s="26"/>
    </row>
    <row r="18" spans="1:26" ht="12.75" customHeight="1" x14ac:dyDescent="0.25">
      <c r="A18" s="333" t="s">
        <v>1</v>
      </c>
      <c r="B18" s="333"/>
      <c r="C18" s="333"/>
      <c r="D18" s="333"/>
      <c r="E18" s="333"/>
      <c r="F18" s="333"/>
      <c r="G18" s="333"/>
      <c r="H18" s="333"/>
      <c r="I18" s="333"/>
      <c r="J18" s="333"/>
      <c r="K18" s="333"/>
      <c r="M18" s="331"/>
      <c r="N18" s="331"/>
      <c r="O18" s="331"/>
      <c r="P18" s="331"/>
      <c r="Q18" s="331"/>
      <c r="R18" s="331"/>
      <c r="S18" s="331"/>
      <c r="T18" s="331"/>
      <c r="U18" s="222"/>
      <c r="V18" s="222"/>
      <c r="W18" s="222"/>
      <c r="X18" s="222"/>
      <c r="Y18" s="26"/>
      <c r="Z18" s="26"/>
    </row>
    <row r="19" spans="1:26" ht="15" customHeight="1" x14ac:dyDescent="0.2">
      <c r="A19" s="226" t="s">
        <v>203</v>
      </c>
      <c r="B19" s="226"/>
      <c r="C19" s="226"/>
      <c r="D19" s="226"/>
      <c r="E19" s="226"/>
      <c r="F19" s="226"/>
      <c r="G19" s="226"/>
      <c r="H19" s="226"/>
      <c r="I19" s="226"/>
      <c r="J19" s="226"/>
      <c r="K19" s="226"/>
      <c r="M19" s="331" t="s">
        <v>212</v>
      </c>
      <c r="N19" s="331"/>
      <c r="O19" s="331"/>
      <c r="P19" s="331"/>
      <c r="Q19" s="331"/>
      <c r="R19" s="331"/>
      <c r="S19" s="331"/>
      <c r="T19" s="331"/>
      <c r="U19" s="222"/>
      <c r="V19" s="222"/>
      <c r="W19" s="222"/>
      <c r="X19" s="222"/>
      <c r="Y19" s="22"/>
      <c r="Z19" s="22"/>
    </row>
    <row r="20" spans="1:26" ht="13.5" customHeight="1" x14ac:dyDescent="0.2">
      <c r="A20" s="226" t="s">
        <v>204</v>
      </c>
      <c r="B20" s="226"/>
      <c r="C20" s="226"/>
      <c r="D20" s="226"/>
      <c r="E20" s="226"/>
      <c r="F20" s="226"/>
      <c r="G20" s="226"/>
      <c r="H20" s="226"/>
      <c r="I20" s="226"/>
      <c r="J20" s="226"/>
      <c r="K20" s="226"/>
      <c r="M20" s="331"/>
      <c r="N20" s="331"/>
      <c r="O20" s="331"/>
      <c r="P20" s="331"/>
      <c r="Q20" s="331"/>
      <c r="R20" s="331"/>
      <c r="S20" s="331"/>
      <c r="T20" s="331"/>
      <c r="U20" s="22"/>
      <c r="V20" s="22"/>
      <c r="W20" s="22"/>
      <c r="X20" s="22"/>
      <c r="Y20" s="22"/>
      <c r="Z20" s="22"/>
    </row>
    <row r="21" spans="1:26" ht="15" customHeight="1" x14ac:dyDescent="0.2">
      <c r="A21" s="226" t="s">
        <v>74</v>
      </c>
      <c r="B21" s="226"/>
      <c r="C21" s="226"/>
      <c r="D21" s="226"/>
      <c r="E21" s="226"/>
      <c r="F21" s="226"/>
      <c r="G21" s="226"/>
      <c r="H21" s="226"/>
      <c r="I21" s="226"/>
      <c r="J21" s="226"/>
      <c r="K21" s="226"/>
      <c r="M21" s="331" t="s">
        <v>213</v>
      </c>
      <c r="N21" s="331"/>
      <c r="O21" s="331"/>
      <c r="P21" s="331"/>
      <c r="Q21" s="331"/>
      <c r="R21" s="331"/>
      <c r="S21" s="331"/>
      <c r="T21" s="331"/>
      <c r="U21" s="106"/>
      <c r="V21" s="106"/>
      <c r="W21" s="106"/>
      <c r="X21" s="106"/>
      <c r="Y21" s="22"/>
      <c r="Z21" s="22"/>
    </row>
    <row r="22" spans="1:26" ht="12.75" customHeight="1" x14ac:dyDescent="0.2">
      <c r="A22" s="226" t="s">
        <v>205</v>
      </c>
      <c r="B22" s="226"/>
      <c r="C22" s="226"/>
      <c r="D22" s="226"/>
      <c r="E22" s="226"/>
      <c r="F22" s="226"/>
      <c r="G22" s="226"/>
      <c r="H22" s="226"/>
      <c r="I22" s="226"/>
      <c r="J22" s="226"/>
      <c r="K22" s="226"/>
      <c r="M22" s="331"/>
      <c r="N22" s="331"/>
      <c r="O22" s="331"/>
      <c r="P22" s="331"/>
      <c r="Q22" s="331"/>
      <c r="R22" s="331"/>
      <c r="S22" s="331"/>
      <c r="T22" s="331"/>
      <c r="U22" s="336" t="s">
        <v>288</v>
      </c>
      <c r="V22" s="336"/>
      <c r="W22" s="336"/>
      <c r="X22" s="106"/>
      <c r="Y22" s="22"/>
      <c r="Z22" s="22"/>
    </row>
    <row r="23" spans="1:26" ht="15" customHeight="1" x14ac:dyDescent="0.2">
      <c r="A23" s="274" t="s">
        <v>209</v>
      </c>
      <c r="B23" s="274"/>
      <c r="C23" s="274"/>
      <c r="D23" s="274"/>
      <c r="E23" s="274"/>
      <c r="F23" s="274"/>
      <c r="G23" s="274"/>
      <c r="H23" s="274"/>
      <c r="I23" s="274"/>
      <c r="J23" s="274"/>
      <c r="K23" s="274"/>
      <c r="M23" s="331"/>
      <c r="N23" s="331"/>
      <c r="O23" s="331"/>
      <c r="P23" s="331"/>
      <c r="Q23" s="331"/>
      <c r="R23" s="331"/>
      <c r="S23" s="331"/>
      <c r="T23" s="331"/>
      <c r="U23" s="336"/>
      <c r="V23" s="336"/>
      <c r="W23" s="336"/>
      <c r="X23" s="106"/>
      <c r="Y23" s="22"/>
      <c r="Z23" s="22"/>
    </row>
    <row r="24" spans="1:26" ht="15" customHeight="1" x14ac:dyDescent="0.2">
      <c r="A24" s="226" t="s">
        <v>206</v>
      </c>
      <c r="B24" s="226"/>
      <c r="C24" s="226"/>
      <c r="D24" s="226"/>
      <c r="E24" s="226"/>
      <c r="F24" s="226"/>
      <c r="G24" s="226"/>
      <c r="H24" s="226"/>
      <c r="I24" s="226"/>
      <c r="J24" s="226"/>
      <c r="K24" s="226"/>
      <c r="M24" s="102"/>
      <c r="N24" s="102"/>
      <c r="O24" s="102"/>
      <c r="P24" s="102"/>
      <c r="Q24" s="102"/>
      <c r="R24" s="102"/>
      <c r="S24" s="102"/>
      <c r="T24" s="102"/>
      <c r="U24" s="336"/>
      <c r="V24" s="336"/>
      <c r="W24" s="336"/>
      <c r="X24" s="106"/>
      <c r="Y24" s="22"/>
      <c r="Z24" s="22"/>
    </row>
    <row r="25" spans="1:26" ht="6.75" customHeight="1" x14ac:dyDescent="0.2">
      <c r="A25" s="6"/>
      <c r="B25" s="6"/>
      <c r="C25" s="6"/>
      <c r="D25" s="6"/>
      <c r="E25" s="6"/>
      <c r="F25" s="6"/>
      <c r="G25" s="6"/>
      <c r="H25" s="6"/>
      <c r="I25" s="6"/>
      <c r="J25" s="6"/>
      <c r="K25" s="6"/>
      <c r="M25" s="102"/>
      <c r="N25" s="102"/>
      <c r="O25" s="102"/>
      <c r="P25" s="102"/>
      <c r="Q25" s="102"/>
      <c r="R25" s="102"/>
      <c r="S25" s="102"/>
      <c r="T25" s="102"/>
      <c r="U25" s="336"/>
      <c r="V25" s="336"/>
      <c r="W25" s="336"/>
      <c r="X25" s="106"/>
      <c r="Y25" s="22"/>
      <c r="Z25" s="22"/>
    </row>
    <row r="26" spans="1:26" ht="7.5" customHeight="1" x14ac:dyDescent="0.2">
      <c r="A26" s="279" t="s">
        <v>75</v>
      </c>
      <c r="B26" s="279"/>
      <c r="C26" s="279"/>
      <c r="D26" s="279"/>
      <c r="E26" s="279"/>
      <c r="F26" s="279"/>
      <c r="G26" s="279"/>
      <c r="H26" s="279"/>
      <c r="I26" s="279"/>
      <c r="J26" s="279"/>
      <c r="K26" s="279"/>
      <c r="M26" s="332" t="s">
        <v>287</v>
      </c>
      <c r="N26" s="332"/>
      <c r="O26" s="332"/>
      <c r="P26" s="332"/>
      <c r="Q26" s="332"/>
      <c r="R26" s="332"/>
      <c r="S26" s="332"/>
      <c r="T26" s="332"/>
      <c r="U26" s="336"/>
      <c r="V26" s="336"/>
      <c r="W26" s="336"/>
      <c r="X26" s="22"/>
      <c r="Y26" s="22"/>
      <c r="Z26" s="22"/>
    </row>
    <row r="27" spans="1:26" ht="15" customHeight="1" x14ac:dyDescent="0.2">
      <c r="A27" s="279"/>
      <c r="B27" s="279"/>
      <c r="C27" s="279"/>
      <c r="D27" s="279"/>
      <c r="E27" s="279"/>
      <c r="F27" s="279"/>
      <c r="G27" s="279"/>
      <c r="H27" s="279"/>
      <c r="I27" s="279"/>
      <c r="J27" s="279"/>
      <c r="K27" s="279"/>
      <c r="M27" s="332"/>
      <c r="N27" s="332"/>
      <c r="O27" s="332"/>
      <c r="P27" s="332"/>
      <c r="Q27" s="332"/>
      <c r="R27" s="332"/>
      <c r="S27" s="332"/>
      <c r="T27" s="332"/>
      <c r="U27" s="22"/>
      <c r="V27" s="22"/>
      <c r="W27" s="22"/>
      <c r="X27" s="22"/>
      <c r="Y27" s="22"/>
      <c r="Z27" s="22"/>
    </row>
    <row r="28" spans="1:26" ht="15" customHeight="1" x14ac:dyDescent="0.2">
      <c r="A28" s="279"/>
      <c r="B28" s="279"/>
      <c r="C28" s="279"/>
      <c r="D28" s="279"/>
      <c r="E28" s="279"/>
      <c r="F28" s="279"/>
      <c r="G28" s="279"/>
      <c r="H28" s="279"/>
      <c r="I28" s="279"/>
      <c r="J28" s="279"/>
      <c r="K28" s="279"/>
      <c r="M28" s="332"/>
      <c r="N28" s="332"/>
      <c r="O28" s="332"/>
      <c r="P28" s="332"/>
      <c r="Q28" s="332"/>
      <c r="R28" s="332"/>
      <c r="S28" s="332"/>
      <c r="T28" s="332"/>
      <c r="U28" s="22"/>
      <c r="V28" s="22"/>
      <c r="W28" s="22"/>
      <c r="X28" s="22"/>
      <c r="Y28" s="22"/>
      <c r="Z28" s="22"/>
    </row>
    <row r="29" spans="1:26" ht="17.25" customHeight="1" x14ac:dyDescent="0.2">
      <c r="A29" s="279"/>
      <c r="B29" s="279"/>
      <c r="C29" s="279"/>
      <c r="D29" s="279"/>
      <c r="E29" s="279"/>
      <c r="F29" s="279"/>
      <c r="G29" s="279"/>
      <c r="H29" s="279"/>
      <c r="I29" s="279"/>
      <c r="J29" s="279"/>
      <c r="K29" s="279"/>
      <c r="M29" s="332"/>
      <c r="N29" s="332"/>
      <c r="O29" s="332"/>
      <c r="P29" s="332"/>
      <c r="Q29" s="332"/>
      <c r="R29" s="332"/>
      <c r="S29" s="332"/>
      <c r="T29" s="332"/>
      <c r="U29" s="106"/>
      <c r="V29" s="106"/>
      <c r="W29" s="106"/>
      <c r="X29" s="106"/>
      <c r="Y29" s="22"/>
      <c r="Z29" s="22"/>
    </row>
    <row r="30" spans="1:26" ht="6" customHeight="1" x14ac:dyDescent="0.2">
      <c r="A30" s="2"/>
      <c r="B30" s="2"/>
      <c r="C30" s="2"/>
      <c r="D30" s="2"/>
      <c r="E30" s="2"/>
      <c r="F30" s="2"/>
      <c r="G30" s="2"/>
      <c r="H30" s="2"/>
      <c r="I30" s="2"/>
      <c r="J30" s="2"/>
      <c r="K30" s="2"/>
      <c r="M30" s="332"/>
      <c r="N30" s="332"/>
      <c r="O30" s="332"/>
      <c r="P30" s="332"/>
      <c r="Q30" s="332"/>
      <c r="R30" s="332"/>
      <c r="S30" s="332"/>
      <c r="T30" s="332"/>
      <c r="U30" s="100"/>
      <c r="V30" s="100"/>
      <c r="W30" s="100"/>
      <c r="X30" s="22"/>
      <c r="Y30" s="22"/>
      <c r="Z30" s="22"/>
    </row>
    <row r="31" spans="1:26" ht="12.75" customHeight="1" x14ac:dyDescent="0.2">
      <c r="A31" s="153" t="s">
        <v>17</v>
      </c>
      <c r="B31" s="153"/>
      <c r="C31" s="153"/>
      <c r="D31" s="153"/>
      <c r="E31" s="153"/>
      <c r="F31" s="153"/>
      <c r="G31" s="153"/>
      <c r="M31" s="98" t="s">
        <v>134</v>
      </c>
      <c r="N31" s="98"/>
      <c r="O31" s="98"/>
      <c r="P31" s="98"/>
      <c r="Q31" s="98"/>
      <c r="R31" s="98"/>
      <c r="S31" s="98"/>
      <c r="T31" s="98"/>
      <c r="U31" s="106"/>
      <c r="V31" s="106"/>
      <c r="W31" s="106"/>
      <c r="X31" s="106"/>
      <c r="Y31" s="22"/>
      <c r="Z31" s="22"/>
    </row>
    <row r="32" spans="1:26" ht="26.25" customHeight="1" x14ac:dyDescent="0.2">
      <c r="A32" s="4"/>
      <c r="B32" s="168" t="s">
        <v>2</v>
      </c>
      <c r="C32" s="170"/>
      <c r="D32" s="168" t="s">
        <v>3</v>
      </c>
      <c r="E32" s="169"/>
      <c r="F32" s="170"/>
      <c r="G32" s="171" t="s">
        <v>20</v>
      </c>
      <c r="H32" s="171" t="s">
        <v>10</v>
      </c>
      <c r="I32" s="168" t="s">
        <v>4</v>
      </c>
      <c r="J32" s="169"/>
      <c r="K32" s="170"/>
      <c r="M32" s="329" t="s">
        <v>202</v>
      </c>
      <c r="N32" s="327"/>
      <c r="O32" s="327"/>
      <c r="P32" s="327"/>
      <c r="Q32" s="327"/>
      <c r="R32" s="327"/>
      <c r="S32" s="327"/>
      <c r="T32" s="327"/>
    </row>
    <row r="33" spans="1:29" ht="14.25" customHeight="1" x14ac:dyDescent="0.2">
      <c r="A33" s="4"/>
      <c r="B33" s="5" t="s">
        <v>5</v>
      </c>
      <c r="C33" s="5" t="s">
        <v>6</v>
      </c>
      <c r="D33" s="5" t="s">
        <v>7</v>
      </c>
      <c r="E33" s="5" t="s">
        <v>8</v>
      </c>
      <c r="F33" s="5" t="s">
        <v>9</v>
      </c>
      <c r="G33" s="172"/>
      <c r="H33" s="172"/>
      <c r="I33" s="5" t="s">
        <v>11</v>
      </c>
      <c r="J33" s="5" t="s">
        <v>12</v>
      </c>
      <c r="K33" s="5" t="s">
        <v>13</v>
      </c>
      <c r="M33" s="327"/>
      <c r="N33" s="327"/>
      <c r="O33" s="327"/>
      <c r="P33" s="327"/>
      <c r="Q33" s="327"/>
      <c r="R33" s="327"/>
      <c r="S33" s="327"/>
      <c r="T33" s="327"/>
    </row>
    <row r="34" spans="1:29" ht="14.25" customHeight="1" x14ac:dyDescent="0.2">
      <c r="A34" s="14" t="s">
        <v>14</v>
      </c>
      <c r="B34" s="43">
        <v>14</v>
      </c>
      <c r="C34" s="43">
        <v>14</v>
      </c>
      <c r="D34" s="44">
        <v>3</v>
      </c>
      <c r="E34" s="44">
        <v>2</v>
      </c>
      <c r="F34" s="44">
        <v>3</v>
      </c>
      <c r="G34" s="44"/>
      <c r="H34" s="44"/>
      <c r="I34" s="44">
        <v>3</v>
      </c>
      <c r="J34" s="44">
        <v>1</v>
      </c>
      <c r="K34" s="45">
        <v>12</v>
      </c>
      <c r="L34" s="13"/>
      <c r="M34" s="327"/>
      <c r="N34" s="327"/>
      <c r="O34" s="327"/>
      <c r="P34" s="327"/>
      <c r="Q34" s="327"/>
      <c r="R34" s="327"/>
      <c r="S34" s="327"/>
      <c r="T34" s="327"/>
      <c r="U34" s="221" t="str">
        <f>IF(SUM(B34:K34)=52,"Corect","Suma trebuie să fie 52")</f>
        <v>Corect</v>
      </c>
      <c r="V34" s="221"/>
    </row>
    <row r="35" spans="1:29" ht="12.75" customHeight="1" x14ac:dyDescent="0.2">
      <c r="A35" s="14" t="s">
        <v>15</v>
      </c>
      <c r="B35" s="43">
        <v>14</v>
      </c>
      <c r="C35" s="43">
        <v>14</v>
      </c>
      <c r="D35" s="44">
        <v>3</v>
      </c>
      <c r="E35" s="44">
        <v>2</v>
      </c>
      <c r="F35" s="46">
        <v>3</v>
      </c>
      <c r="G35" s="46"/>
      <c r="H35" s="46"/>
      <c r="I35" s="44">
        <v>3</v>
      </c>
      <c r="J35" s="44">
        <v>1</v>
      </c>
      <c r="K35" s="45">
        <v>12</v>
      </c>
      <c r="M35" s="327"/>
      <c r="N35" s="327"/>
      <c r="O35" s="327"/>
      <c r="P35" s="327"/>
      <c r="Q35" s="327"/>
      <c r="R35" s="327"/>
      <c r="S35" s="327"/>
      <c r="T35" s="327"/>
      <c r="U35" s="221" t="str">
        <f>IF(SUM(B35:K35)=52,"Corect","Suma trebuie să fie 52")</f>
        <v>Corect</v>
      </c>
      <c r="V35" s="221"/>
    </row>
    <row r="36" spans="1:29" ht="13.5" customHeight="1" x14ac:dyDescent="0.2">
      <c r="A36" s="15" t="s">
        <v>16</v>
      </c>
      <c r="B36" s="43">
        <v>14</v>
      </c>
      <c r="C36" s="43">
        <v>12</v>
      </c>
      <c r="D36" s="44">
        <v>3</v>
      </c>
      <c r="E36" s="44">
        <v>2</v>
      </c>
      <c r="F36" s="46">
        <v>3</v>
      </c>
      <c r="G36" s="46"/>
      <c r="H36" s="46"/>
      <c r="I36" s="44">
        <v>3</v>
      </c>
      <c r="J36" s="44">
        <v>1</v>
      </c>
      <c r="K36" s="45">
        <v>14</v>
      </c>
      <c r="M36" s="327"/>
      <c r="N36" s="327"/>
      <c r="O36" s="327"/>
      <c r="P36" s="327"/>
      <c r="Q36" s="327"/>
      <c r="R36" s="327"/>
      <c r="S36" s="327"/>
      <c r="T36" s="327"/>
      <c r="U36" s="221" t="str">
        <f>IF(SUM(B36:K36)=52,"Corect","Suma trebuie să fie 52")</f>
        <v>Corect</v>
      </c>
      <c r="V36" s="221"/>
    </row>
    <row r="37" spans="1:29" x14ac:dyDescent="0.2">
      <c r="A37" s="278"/>
      <c r="B37" s="278"/>
      <c r="C37" s="278"/>
      <c r="D37" s="278"/>
      <c r="E37" s="278"/>
      <c r="F37" s="278"/>
      <c r="G37" s="278"/>
      <c r="H37" s="278"/>
      <c r="I37" s="278"/>
      <c r="J37" s="278"/>
      <c r="K37" s="278"/>
      <c r="L37" s="278"/>
      <c r="M37" s="98"/>
      <c r="N37" s="98"/>
      <c r="O37" s="98"/>
      <c r="P37" s="98"/>
      <c r="Q37" s="98"/>
      <c r="R37" s="98"/>
      <c r="S37" s="98"/>
      <c r="T37" s="98"/>
    </row>
    <row r="38" spans="1:29" ht="17.25" customHeight="1" x14ac:dyDescent="0.2">
      <c r="A38" s="272" t="s">
        <v>23</v>
      </c>
      <c r="B38" s="273"/>
      <c r="C38" s="273"/>
      <c r="D38" s="273"/>
      <c r="E38" s="273"/>
      <c r="F38" s="273"/>
      <c r="G38" s="273"/>
      <c r="H38" s="273"/>
      <c r="I38" s="273"/>
      <c r="J38" s="273"/>
      <c r="K38" s="273"/>
      <c r="L38" s="273"/>
      <c r="M38" s="273"/>
      <c r="N38" s="273"/>
      <c r="O38" s="273"/>
      <c r="P38" s="273"/>
      <c r="Q38" s="273"/>
      <c r="R38" s="273"/>
      <c r="S38" s="273"/>
      <c r="T38" s="273"/>
    </row>
    <row r="39" spans="1:29" ht="5.25" hidden="1" customHeight="1" x14ac:dyDescent="0.2">
      <c r="N39" s="7"/>
      <c r="O39" s="8" t="s">
        <v>39</v>
      </c>
      <c r="P39" s="8" t="s">
        <v>41</v>
      </c>
      <c r="Q39" s="8" t="s">
        <v>40</v>
      </c>
      <c r="R39" s="8"/>
      <c r="S39" s="8"/>
      <c r="T39" s="8"/>
    </row>
    <row r="40" spans="1:29" ht="17.25" customHeight="1" x14ac:dyDescent="0.2">
      <c r="A40" s="280" t="s">
        <v>44</v>
      </c>
      <c r="B40" s="280"/>
      <c r="C40" s="280"/>
      <c r="D40" s="280"/>
      <c r="E40" s="280"/>
      <c r="F40" s="280"/>
      <c r="G40" s="280"/>
      <c r="H40" s="280"/>
      <c r="I40" s="280"/>
      <c r="J40" s="280"/>
      <c r="K40" s="280"/>
      <c r="L40" s="280"/>
      <c r="M40" s="280"/>
      <c r="N40" s="280"/>
      <c r="O40" s="280"/>
      <c r="P40" s="280"/>
      <c r="Q40" s="280"/>
      <c r="R40" s="280"/>
      <c r="S40" s="280"/>
      <c r="T40" s="280"/>
    </row>
    <row r="41" spans="1:29" ht="25.5" customHeight="1" x14ac:dyDescent="0.2">
      <c r="A41" s="251" t="s">
        <v>29</v>
      </c>
      <c r="B41" s="253" t="s">
        <v>28</v>
      </c>
      <c r="C41" s="254"/>
      <c r="D41" s="254"/>
      <c r="E41" s="254"/>
      <c r="F41" s="254"/>
      <c r="G41" s="254"/>
      <c r="H41" s="254"/>
      <c r="I41" s="255"/>
      <c r="J41" s="171" t="s">
        <v>42</v>
      </c>
      <c r="K41" s="168" t="s">
        <v>26</v>
      </c>
      <c r="L41" s="169"/>
      <c r="M41" s="170"/>
      <c r="N41" s="168" t="s">
        <v>43</v>
      </c>
      <c r="O41" s="169"/>
      <c r="P41" s="170"/>
      <c r="Q41" s="168" t="s">
        <v>25</v>
      </c>
      <c r="R41" s="169"/>
      <c r="S41" s="170"/>
      <c r="T41" s="171" t="s">
        <v>24</v>
      </c>
    </row>
    <row r="42" spans="1:29" ht="13.5" customHeight="1" x14ac:dyDescent="0.2">
      <c r="A42" s="252"/>
      <c r="B42" s="256"/>
      <c r="C42" s="257"/>
      <c r="D42" s="257"/>
      <c r="E42" s="257"/>
      <c r="F42" s="257"/>
      <c r="G42" s="257"/>
      <c r="H42" s="257"/>
      <c r="I42" s="258"/>
      <c r="J42" s="172"/>
      <c r="K42" s="5" t="s">
        <v>30</v>
      </c>
      <c r="L42" s="5" t="s">
        <v>31</v>
      </c>
      <c r="M42" s="5" t="s">
        <v>32</v>
      </c>
      <c r="N42" s="5" t="s">
        <v>36</v>
      </c>
      <c r="O42" s="5" t="s">
        <v>7</v>
      </c>
      <c r="P42" s="5" t="s">
        <v>33</v>
      </c>
      <c r="Q42" s="5" t="s">
        <v>34</v>
      </c>
      <c r="R42" s="5" t="s">
        <v>30</v>
      </c>
      <c r="S42" s="5" t="s">
        <v>35</v>
      </c>
      <c r="T42" s="172"/>
    </row>
    <row r="43" spans="1:29" ht="13.5" customHeight="1" x14ac:dyDescent="0.2">
      <c r="A43" s="154" t="s">
        <v>137</v>
      </c>
      <c r="B43" s="155"/>
      <c r="C43" s="155"/>
      <c r="D43" s="155"/>
      <c r="E43" s="155"/>
      <c r="F43" s="155"/>
      <c r="G43" s="155"/>
      <c r="H43" s="155"/>
      <c r="I43" s="155"/>
      <c r="J43" s="155"/>
      <c r="K43" s="155"/>
      <c r="L43" s="155"/>
      <c r="M43" s="155"/>
      <c r="N43" s="155"/>
      <c r="O43" s="155"/>
      <c r="P43" s="155"/>
      <c r="Q43" s="155"/>
      <c r="R43" s="155"/>
      <c r="S43" s="155"/>
      <c r="T43" s="156"/>
    </row>
    <row r="44" spans="1:29" s="42" customFormat="1" ht="40.35" customHeight="1" x14ac:dyDescent="0.2">
      <c r="A44" s="62" t="s">
        <v>135</v>
      </c>
      <c r="B44" s="162" t="s">
        <v>281</v>
      </c>
      <c r="C44" s="163"/>
      <c r="D44" s="163"/>
      <c r="E44" s="163"/>
      <c r="F44" s="163"/>
      <c r="G44" s="163"/>
      <c r="H44" s="163"/>
      <c r="I44" s="195"/>
      <c r="J44" s="48">
        <v>6</v>
      </c>
      <c r="K44" s="48">
        <v>3</v>
      </c>
      <c r="L44" s="48">
        <v>0</v>
      </c>
      <c r="M44" s="48">
        <v>4</v>
      </c>
      <c r="N44" s="49">
        <f>K44+L44+M44</f>
        <v>7</v>
      </c>
      <c r="O44" s="50">
        <f>P44-N44</f>
        <v>4</v>
      </c>
      <c r="P44" s="50">
        <f>ROUND(PRODUCT(J44,25)/14,0)</f>
        <v>11</v>
      </c>
      <c r="Q44" s="51" t="s">
        <v>34</v>
      </c>
      <c r="R44" s="48"/>
      <c r="S44" s="43"/>
      <c r="T44" s="48" t="s">
        <v>40</v>
      </c>
    </row>
    <row r="45" spans="1:29" s="42" customFormat="1" ht="14.25" customHeight="1" x14ac:dyDescent="0.2">
      <c r="A45" s="62" t="s">
        <v>136</v>
      </c>
      <c r="B45" s="266" t="s">
        <v>218</v>
      </c>
      <c r="C45" s="267"/>
      <c r="D45" s="267"/>
      <c r="E45" s="267"/>
      <c r="F45" s="267"/>
      <c r="G45" s="267"/>
      <c r="H45" s="267"/>
      <c r="I45" s="268"/>
      <c r="J45" s="48">
        <v>6</v>
      </c>
      <c r="K45" s="48">
        <v>2</v>
      </c>
      <c r="L45" s="48">
        <v>1</v>
      </c>
      <c r="M45" s="48">
        <v>0</v>
      </c>
      <c r="N45" s="49">
        <f>K45+L45+M45</f>
        <v>3</v>
      </c>
      <c r="O45" s="50">
        <f>P45-N45</f>
        <v>8</v>
      </c>
      <c r="P45" s="50">
        <f>ROUND(PRODUCT(J45,25)/14,0)</f>
        <v>11</v>
      </c>
      <c r="Q45" s="51" t="s">
        <v>34</v>
      </c>
      <c r="R45" s="48"/>
      <c r="S45" s="43"/>
      <c r="T45" s="48" t="s">
        <v>40</v>
      </c>
    </row>
    <row r="46" spans="1:29" s="42" customFormat="1" ht="14.25" customHeight="1" x14ac:dyDescent="0.2">
      <c r="A46" s="47" t="s">
        <v>108</v>
      </c>
      <c r="B46" s="266" t="s">
        <v>219</v>
      </c>
      <c r="C46" s="267"/>
      <c r="D46" s="267"/>
      <c r="E46" s="267"/>
      <c r="F46" s="267"/>
      <c r="G46" s="267"/>
      <c r="H46" s="267"/>
      <c r="I46" s="268"/>
      <c r="J46" s="48">
        <v>4</v>
      </c>
      <c r="K46" s="48">
        <v>2</v>
      </c>
      <c r="L46" s="48">
        <v>1</v>
      </c>
      <c r="M46" s="48">
        <v>0</v>
      </c>
      <c r="N46" s="49">
        <f>K46+L46+M46</f>
        <v>3</v>
      </c>
      <c r="O46" s="50">
        <f>P46-N46</f>
        <v>4</v>
      </c>
      <c r="P46" s="50">
        <f>ROUND(PRODUCT(J46,25)/14,0)</f>
        <v>7</v>
      </c>
      <c r="Q46" s="51" t="s">
        <v>34</v>
      </c>
      <c r="R46" s="48"/>
      <c r="S46" s="43"/>
      <c r="T46" s="48" t="s">
        <v>39</v>
      </c>
    </row>
    <row r="47" spans="1:29" s="42" customFormat="1" ht="14.25" customHeight="1" x14ac:dyDescent="0.2">
      <c r="A47" s="47" t="s">
        <v>109</v>
      </c>
      <c r="B47" s="266" t="s">
        <v>220</v>
      </c>
      <c r="C47" s="267"/>
      <c r="D47" s="267"/>
      <c r="E47" s="267"/>
      <c r="F47" s="267"/>
      <c r="G47" s="267"/>
      <c r="H47" s="267"/>
      <c r="I47" s="268"/>
      <c r="J47" s="48">
        <v>3</v>
      </c>
      <c r="K47" s="48">
        <v>0</v>
      </c>
      <c r="L47" s="48">
        <v>0</v>
      </c>
      <c r="M47" s="48">
        <v>2</v>
      </c>
      <c r="N47" s="49">
        <f>K47+L47+M47</f>
        <v>2</v>
      </c>
      <c r="O47" s="50">
        <f>P47-N47</f>
        <v>3</v>
      </c>
      <c r="P47" s="50">
        <f>ROUND(PRODUCT(J47,25)/14,0)</f>
        <v>5</v>
      </c>
      <c r="Q47" s="51"/>
      <c r="R47" s="48"/>
      <c r="S47" s="43" t="s">
        <v>35</v>
      </c>
      <c r="T47" s="48" t="s">
        <v>41</v>
      </c>
    </row>
    <row r="48" spans="1:29" ht="14.25" customHeight="1" x14ac:dyDescent="0.2">
      <c r="A48" s="17" t="s">
        <v>88</v>
      </c>
      <c r="B48" s="242" t="s">
        <v>221</v>
      </c>
      <c r="C48" s="243"/>
      <c r="D48" s="243"/>
      <c r="E48" s="243"/>
      <c r="F48" s="243"/>
      <c r="G48" s="243"/>
      <c r="H48" s="243"/>
      <c r="I48" s="244"/>
      <c r="J48" s="17">
        <v>2</v>
      </c>
      <c r="K48" s="17">
        <v>0</v>
      </c>
      <c r="L48" s="17">
        <v>2</v>
      </c>
      <c r="M48" s="17">
        <v>0</v>
      </c>
      <c r="N48" s="17">
        <f>K48+L48+M48</f>
        <v>2</v>
      </c>
      <c r="O48" s="18">
        <f>P48-N48</f>
        <v>2</v>
      </c>
      <c r="P48" s="18">
        <f>ROUND(PRODUCT(J48,25)/14,0)</f>
        <v>4</v>
      </c>
      <c r="Q48" s="19"/>
      <c r="R48" s="17"/>
      <c r="S48" s="20" t="s">
        <v>35</v>
      </c>
      <c r="T48" s="17" t="s">
        <v>41</v>
      </c>
    </row>
    <row r="49" spans="1:29" x14ac:dyDescent="0.2">
      <c r="A49" s="141" t="s">
        <v>138</v>
      </c>
      <c r="B49" s="142"/>
      <c r="C49" s="142"/>
      <c r="D49" s="142"/>
      <c r="E49" s="142"/>
      <c r="F49" s="142"/>
      <c r="G49" s="142"/>
      <c r="H49" s="142"/>
      <c r="I49" s="142"/>
      <c r="J49" s="142"/>
      <c r="K49" s="142"/>
      <c r="L49" s="142"/>
      <c r="M49" s="142"/>
      <c r="N49" s="142"/>
      <c r="O49" s="142"/>
      <c r="P49" s="142"/>
      <c r="Q49" s="142"/>
      <c r="R49" s="142"/>
      <c r="S49" s="142"/>
      <c r="T49" s="143"/>
    </row>
    <row r="50" spans="1:29" s="42" customFormat="1" ht="38.450000000000003" customHeight="1" x14ac:dyDescent="0.2">
      <c r="A50" s="65" t="s">
        <v>139</v>
      </c>
      <c r="B50" s="162" t="s">
        <v>282</v>
      </c>
      <c r="C50" s="163"/>
      <c r="D50" s="163"/>
      <c r="E50" s="163"/>
      <c r="F50" s="163"/>
      <c r="G50" s="163"/>
      <c r="H50" s="163"/>
      <c r="I50" s="195"/>
      <c r="J50" s="48">
        <v>6</v>
      </c>
      <c r="K50" s="48">
        <v>2</v>
      </c>
      <c r="L50" s="48">
        <v>0</v>
      </c>
      <c r="M50" s="48">
        <v>4</v>
      </c>
      <c r="N50" s="49">
        <f>K50+L50+M50</f>
        <v>6</v>
      </c>
      <c r="O50" s="50">
        <f>P50-N50</f>
        <v>5</v>
      </c>
      <c r="P50" s="50">
        <f>ROUND(PRODUCT(J50,25)/14,0)</f>
        <v>11</v>
      </c>
      <c r="Q50" s="51" t="s">
        <v>34</v>
      </c>
      <c r="R50" s="48"/>
      <c r="S50" s="43"/>
      <c r="T50" s="48" t="s">
        <v>40</v>
      </c>
    </row>
    <row r="51" spans="1:29" s="42" customFormat="1" ht="23.45" customHeight="1" x14ac:dyDescent="0.2">
      <c r="A51" s="62" t="s">
        <v>140</v>
      </c>
      <c r="B51" s="162" t="s">
        <v>285</v>
      </c>
      <c r="C51" s="163"/>
      <c r="D51" s="163"/>
      <c r="E51" s="163"/>
      <c r="F51" s="163"/>
      <c r="G51" s="163"/>
      <c r="H51" s="163"/>
      <c r="I51" s="195"/>
      <c r="J51" s="48">
        <v>5</v>
      </c>
      <c r="K51" s="48">
        <v>1</v>
      </c>
      <c r="L51" s="48">
        <v>0</v>
      </c>
      <c r="M51" s="48">
        <v>0</v>
      </c>
      <c r="N51" s="49">
        <f>K51+L51+M51</f>
        <v>1</v>
      </c>
      <c r="O51" s="50">
        <f>P51-N51</f>
        <v>8</v>
      </c>
      <c r="P51" s="50">
        <f>ROUND(PRODUCT(J51,25)/14,0)</f>
        <v>9</v>
      </c>
      <c r="Q51" s="51" t="s">
        <v>34</v>
      </c>
      <c r="R51" s="48"/>
      <c r="S51" s="43"/>
      <c r="T51" s="48" t="s">
        <v>40</v>
      </c>
    </row>
    <row r="52" spans="1:29" x14ac:dyDescent="0.2">
      <c r="A52" s="10" t="s">
        <v>27</v>
      </c>
      <c r="B52" s="297"/>
      <c r="C52" s="298"/>
      <c r="D52" s="298"/>
      <c r="E52" s="298"/>
      <c r="F52" s="298"/>
      <c r="G52" s="298"/>
      <c r="H52" s="298"/>
      <c r="I52" s="299"/>
      <c r="J52" s="10">
        <f t="shared" ref="J52:P52" si="0">SUM(J44:J51)</f>
        <v>32</v>
      </c>
      <c r="K52" s="10">
        <f t="shared" si="0"/>
        <v>10</v>
      </c>
      <c r="L52" s="10">
        <f t="shared" si="0"/>
        <v>4</v>
      </c>
      <c r="M52" s="10">
        <f t="shared" si="0"/>
        <v>10</v>
      </c>
      <c r="N52" s="10">
        <f t="shared" si="0"/>
        <v>24</v>
      </c>
      <c r="O52" s="10">
        <f t="shared" si="0"/>
        <v>34</v>
      </c>
      <c r="P52" s="10">
        <f t="shared" si="0"/>
        <v>58</v>
      </c>
      <c r="Q52" s="10">
        <f>COUNTIF(Q44:Q51,"E")</f>
        <v>5</v>
      </c>
      <c r="R52" s="10">
        <f>COUNTIF(R44:R51,"C")</f>
        <v>0</v>
      </c>
      <c r="S52" s="10">
        <f>COUNTIF(S44:S51,"VP")</f>
        <v>2</v>
      </c>
      <c r="T52" s="9">
        <f>COUNTA(T44:T51)</f>
        <v>7</v>
      </c>
      <c r="U52" s="309" t="str">
        <f>IF(Q52&gt;=SUM(R52:S52),"Corect","E trebuie să fie cel puțin egal cu C+VP")</f>
        <v>Corect</v>
      </c>
      <c r="V52" s="285"/>
      <c r="W52" s="285"/>
    </row>
    <row r="53" spans="1:29" s="96" customFormat="1" x14ac:dyDescent="0.2">
      <c r="A53" s="23"/>
      <c r="B53" s="23"/>
      <c r="C53" s="23"/>
      <c r="D53" s="23"/>
      <c r="E53" s="23"/>
      <c r="F53" s="23"/>
      <c r="G53" s="23"/>
      <c r="H53" s="23"/>
      <c r="I53" s="23"/>
      <c r="J53" s="23"/>
      <c r="K53" s="23"/>
      <c r="L53" s="23"/>
      <c r="M53" s="23"/>
      <c r="N53" s="23"/>
      <c r="O53" s="23"/>
      <c r="P53" s="23"/>
      <c r="Q53" s="23"/>
      <c r="R53" s="23"/>
      <c r="S53" s="23"/>
      <c r="T53" s="24"/>
      <c r="U53" s="97"/>
    </row>
    <row r="54" spans="1:29" ht="16.5" customHeight="1" x14ac:dyDescent="0.2">
      <c r="A54" s="280" t="s">
        <v>45</v>
      </c>
      <c r="B54" s="280"/>
      <c r="C54" s="280"/>
      <c r="D54" s="280"/>
      <c r="E54" s="280"/>
      <c r="F54" s="280"/>
      <c r="G54" s="280"/>
      <c r="H54" s="280"/>
      <c r="I54" s="280"/>
      <c r="J54" s="280"/>
      <c r="K54" s="280"/>
      <c r="L54" s="280"/>
      <c r="M54" s="280"/>
      <c r="N54" s="280"/>
      <c r="O54" s="280"/>
      <c r="P54" s="280"/>
      <c r="Q54" s="280"/>
      <c r="R54" s="280"/>
      <c r="S54" s="280"/>
      <c r="T54" s="280"/>
    </row>
    <row r="55" spans="1:29" ht="26.25" customHeight="1" x14ac:dyDescent="0.2">
      <c r="A55" s="251" t="s">
        <v>29</v>
      </c>
      <c r="B55" s="253" t="s">
        <v>28</v>
      </c>
      <c r="C55" s="254"/>
      <c r="D55" s="254"/>
      <c r="E55" s="254"/>
      <c r="F55" s="254"/>
      <c r="G55" s="254"/>
      <c r="H55" s="254"/>
      <c r="I55" s="255"/>
      <c r="J55" s="171" t="s">
        <v>42</v>
      </c>
      <c r="K55" s="168" t="s">
        <v>26</v>
      </c>
      <c r="L55" s="169"/>
      <c r="M55" s="170"/>
      <c r="N55" s="168" t="s">
        <v>43</v>
      </c>
      <c r="O55" s="169"/>
      <c r="P55" s="170"/>
      <c r="Q55" s="168" t="s">
        <v>25</v>
      </c>
      <c r="R55" s="169"/>
      <c r="S55" s="170"/>
      <c r="T55" s="171" t="s">
        <v>24</v>
      </c>
    </row>
    <row r="56" spans="1:29" x14ac:dyDescent="0.2">
      <c r="A56" s="252"/>
      <c r="B56" s="256"/>
      <c r="C56" s="257"/>
      <c r="D56" s="257"/>
      <c r="E56" s="257"/>
      <c r="F56" s="257"/>
      <c r="G56" s="257"/>
      <c r="H56" s="257"/>
      <c r="I56" s="258"/>
      <c r="J56" s="172"/>
      <c r="K56" s="5" t="s">
        <v>30</v>
      </c>
      <c r="L56" s="5" t="s">
        <v>31</v>
      </c>
      <c r="M56" s="5" t="s">
        <v>32</v>
      </c>
      <c r="N56" s="5" t="s">
        <v>36</v>
      </c>
      <c r="O56" s="5" t="s">
        <v>7</v>
      </c>
      <c r="P56" s="5" t="s">
        <v>33</v>
      </c>
      <c r="Q56" s="5" t="s">
        <v>34</v>
      </c>
      <c r="R56" s="5" t="s">
        <v>30</v>
      </c>
      <c r="S56" s="5" t="s">
        <v>35</v>
      </c>
      <c r="T56" s="172"/>
    </row>
    <row r="57" spans="1:29" ht="12.75" customHeight="1" x14ac:dyDescent="0.2">
      <c r="A57" s="154" t="s">
        <v>137</v>
      </c>
      <c r="B57" s="155"/>
      <c r="C57" s="155"/>
      <c r="D57" s="155"/>
      <c r="E57" s="155"/>
      <c r="F57" s="155"/>
      <c r="G57" s="155"/>
      <c r="H57" s="155"/>
      <c r="I57" s="155"/>
      <c r="J57" s="155"/>
      <c r="K57" s="155"/>
      <c r="L57" s="155"/>
      <c r="M57" s="155"/>
      <c r="N57" s="155"/>
      <c r="O57" s="155"/>
      <c r="P57" s="155"/>
      <c r="Q57" s="155"/>
      <c r="R57" s="155"/>
      <c r="S57" s="155"/>
      <c r="T57" s="156"/>
    </row>
    <row r="58" spans="1:29" s="42" customFormat="1" ht="40.5" customHeight="1" x14ac:dyDescent="0.2">
      <c r="A58" s="62" t="s">
        <v>142</v>
      </c>
      <c r="B58" s="162" t="s">
        <v>283</v>
      </c>
      <c r="C58" s="163"/>
      <c r="D58" s="163"/>
      <c r="E58" s="163"/>
      <c r="F58" s="163"/>
      <c r="G58" s="163"/>
      <c r="H58" s="163"/>
      <c r="I58" s="195"/>
      <c r="J58" s="48">
        <v>6</v>
      </c>
      <c r="K58" s="48">
        <v>3</v>
      </c>
      <c r="L58" s="48">
        <v>0</v>
      </c>
      <c r="M58" s="48">
        <v>4</v>
      </c>
      <c r="N58" s="49">
        <f>K58+L58+M58</f>
        <v>7</v>
      </c>
      <c r="O58" s="50">
        <f>P58-N58</f>
        <v>4</v>
      </c>
      <c r="P58" s="50">
        <f>ROUND(PRODUCT(J58,25)/14,0)</f>
        <v>11</v>
      </c>
      <c r="Q58" s="51" t="s">
        <v>34</v>
      </c>
      <c r="R58" s="48"/>
      <c r="S58" s="43"/>
      <c r="T58" s="48" t="s">
        <v>40</v>
      </c>
    </row>
    <row r="59" spans="1:29" s="112" customFormat="1" ht="28.5" customHeight="1" x14ac:dyDescent="0.2">
      <c r="A59" s="108" t="s">
        <v>143</v>
      </c>
      <c r="B59" s="162" t="s">
        <v>222</v>
      </c>
      <c r="C59" s="163"/>
      <c r="D59" s="163"/>
      <c r="E59" s="163"/>
      <c r="F59" s="163"/>
      <c r="G59" s="163"/>
      <c r="H59" s="163"/>
      <c r="I59" s="195"/>
      <c r="J59" s="43">
        <v>6</v>
      </c>
      <c r="K59" s="43">
        <v>2</v>
      </c>
      <c r="L59" s="43">
        <v>1</v>
      </c>
      <c r="M59" s="43">
        <v>0</v>
      </c>
      <c r="N59" s="109">
        <f>K59+L59+M59</f>
        <v>3</v>
      </c>
      <c r="O59" s="110">
        <f>P59-N59</f>
        <v>8</v>
      </c>
      <c r="P59" s="110">
        <f>ROUND(PRODUCT(J59,25)/14,0)</f>
        <v>11</v>
      </c>
      <c r="Q59" s="111" t="s">
        <v>34</v>
      </c>
      <c r="R59" s="43"/>
      <c r="S59" s="43"/>
      <c r="T59" s="43" t="s">
        <v>40</v>
      </c>
    </row>
    <row r="60" spans="1:29" s="42" customFormat="1" ht="14.25" customHeight="1" x14ac:dyDescent="0.2">
      <c r="A60" s="47" t="s">
        <v>110</v>
      </c>
      <c r="B60" s="266" t="s">
        <v>223</v>
      </c>
      <c r="C60" s="267"/>
      <c r="D60" s="267"/>
      <c r="E60" s="267"/>
      <c r="F60" s="267"/>
      <c r="G60" s="267"/>
      <c r="H60" s="267"/>
      <c r="I60" s="268"/>
      <c r="J60" s="48">
        <v>4</v>
      </c>
      <c r="K60" s="48">
        <v>2</v>
      </c>
      <c r="L60" s="48">
        <v>1</v>
      </c>
      <c r="M60" s="48">
        <v>0</v>
      </c>
      <c r="N60" s="49">
        <f>K60+L60+M60</f>
        <v>3</v>
      </c>
      <c r="O60" s="50">
        <f>P60-N60</f>
        <v>4</v>
      </c>
      <c r="P60" s="50">
        <f>ROUND(PRODUCT(J60,25)/14,0)</f>
        <v>7</v>
      </c>
      <c r="Q60" s="51" t="s">
        <v>34</v>
      </c>
      <c r="R60" s="48"/>
      <c r="S60" s="43"/>
      <c r="T60" s="48" t="s">
        <v>39</v>
      </c>
    </row>
    <row r="61" spans="1:29" s="42" customFormat="1" ht="28.5" customHeight="1" x14ac:dyDescent="0.2">
      <c r="A61" s="47" t="s">
        <v>111</v>
      </c>
      <c r="B61" s="162" t="s">
        <v>224</v>
      </c>
      <c r="C61" s="163"/>
      <c r="D61" s="163"/>
      <c r="E61" s="163"/>
      <c r="F61" s="163"/>
      <c r="G61" s="163"/>
      <c r="H61" s="163"/>
      <c r="I61" s="195"/>
      <c r="J61" s="48">
        <v>3</v>
      </c>
      <c r="K61" s="48">
        <v>1</v>
      </c>
      <c r="L61" s="48">
        <v>0</v>
      </c>
      <c r="M61" s="48">
        <v>0</v>
      </c>
      <c r="N61" s="49">
        <f>K61+L61+M61</f>
        <v>1</v>
      </c>
      <c r="O61" s="50">
        <f>P61-N61</f>
        <v>4</v>
      </c>
      <c r="P61" s="50">
        <f>ROUND(PRODUCT(J61,25)/14,0)</f>
        <v>5</v>
      </c>
      <c r="Q61" s="51"/>
      <c r="R61" s="48" t="s">
        <v>30</v>
      </c>
      <c r="S61" s="43"/>
      <c r="T61" s="48" t="s">
        <v>41</v>
      </c>
    </row>
    <row r="62" spans="1:29" ht="17.25" customHeight="1" x14ac:dyDescent="0.2">
      <c r="A62" s="17" t="s">
        <v>89</v>
      </c>
      <c r="B62" s="242" t="s">
        <v>225</v>
      </c>
      <c r="C62" s="243"/>
      <c r="D62" s="243"/>
      <c r="E62" s="243"/>
      <c r="F62" s="243"/>
      <c r="G62" s="243"/>
      <c r="H62" s="243"/>
      <c r="I62" s="244"/>
      <c r="J62" s="17">
        <v>2</v>
      </c>
      <c r="K62" s="17">
        <v>0</v>
      </c>
      <c r="L62" s="17">
        <v>2</v>
      </c>
      <c r="M62" s="17">
        <v>0</v>
      </c>
      <c r="N62" s="17">
        <f>K62+L62+M62</f>
        <v>2</v>
      </c>
      <c r="O62" s="18">
        <f>P62-N62</f>
        <v>2</v>
      </c>
      <c r="P62" s="18">
        <f>ROUND(PRODUCT(J62,25)/14,0)</f>
        <v>4</v>
      </c>
      <c r="Q62" s="19"/>
      <c r="R62" s="17"/>
      <c r="S62" s="20" t="s">
        <v>35</v>
      </c>
      <c r="T62" s="17" t="s">
        <v>41</v>
      </c>
    </row>
    <row r="63" spans="1:29" x14ac:dyDescent="0.2">
      <c r="A63" s="141" t="s">
        <v>141</v>
      </c>
      <c r="B63" s="142"/>
      <c r="C63" s="142"/>
      <c r="D63" s="142"/>
      <c r="E63" s="142"/>
      <c r="F63" s="142"/>
      <c r="G63" s="142"/>
      <c r="H63" s="142"/>
      <c r="I63" s="142"/>
      <c r="J63" s="142"/>
      <c r="K63" s="142"/>
      <c r="L63" s="142"/>
      <c r="M63" s="142"/>
      <c r="N63" s="142"/>
      <c r="O63" s="142"/>
      <c r="P63" s="142"/>
      <c r="Q63" s="142"/>
      <c r="R63" s="142"/>
      <c r="S63" s="142"/>
      <c r="T63" s="143"/>
    </row>
    <row r="64" spans="1:29" s="42" customFormat="1" ht="39.75" customHeight="1" x14ac:dyDescent="0.2">
      <c r="A64" s="62" t="s">
        <v>144</v>
      </c>
      <c r="B64" s="162" t="s">
        <v>284</v>
      </c>
      <c r="C64" s="163"/>
      <c r="D64" s="163"/>
      <c r="E64" s="163"/>
      <c r="F64" s="163"/>
      <c r="G64" s="163"/>
      <c r="H64" s="163"/>
      <c r="I64" s="195"/>
      <c r="J64" s="48">
        <v>5</v>
      </c>
      <c r="K64" s="48">
        <v>1</v>
      </c>
      <c r="L64" s="48">
        <v>0</v>
      </c>
      <c r="M64" s="48">
        <v>4</v>
      </c>
      <c r="N64" s="49">
        <f>K64+L64+M64</f>
        <v>5</v>
      </c>
      <c r="O64" s="50">
        <f>P64-N64</f>
        <v>4</v>
      </c>
      <c r="P64" s="50">
        <f>ROUND(PRODUCT(J64,25)/14,0)</f>
        <v>9</v>
      </c>
      <c r="Q64" s="51" t="s">
        <v>34</v>
      </c>
      <c r="R64" s="48"/>
      <c r="S64" s="43"/>
      <c r="T64" s="48" t="s">
        <v>40</v>
      </c>
    </row>
    <row r="65" spans="1:29" s="42" customFormat="1" ht="24.75" customHeight="1" x14ac:dyDescent="0.2">
      <c r="A65" s="62" t="s">
        <v>145</v>
      </c>
      <c r="B65" s="162" t="s">
        <v>226</v>
      </c>
      <c r="C65" s="163"/>
      <c r="D65" s="163"/>
      <c r="E65" s="163"/>
      <c r="F65" s="163"/>
      <c r="G65" s="163"/>
      <c r="H65" s="163"/>
      <c r="I65" s="195"/>
      <c r="J65" s="48">
        <v>6</v>
      </c>
      <c r="K65" s="48">
        <v>2</v>
      </c>
      <c r="L65" s="48">
        <v>1</v>
      </c>
      <c r="M65" s="48">
        <v>0</v>
      </c>
      <c r="N65" s="49">
        <f>K65+L65+M65</f>
        <v>3</v>
      </c>
      <c r="O65" s="50">
        <f>P65-N65</f>
        <v>8</v>
      </c>
      <c r="P65" s="50">
        <f>ROUND(PRODUCT(J65,25)/14,0)</f>
        <v>11</v>
      </c>
      <c r="Q65" s="51" t="s">
        <v>34</v>
      </c>
      <c r="R65" s="48"/>
      <c r="S65" s="43"/>
      <c r="T65" s="48" t="s">
        <v>40</v>
      </c>
    </row>
    <row r="66" spans="1:29" x14ac:dyDescent="0.2">
      <c r="A66" s="10" t="s">
        <v>27</v>
      </c>
      <c r="B66" s="297"/>
      <c r="C66" s="298"/>
      <c r="D66" s="298"/>
      <c r="E66" s="298"/>
      <c r="F66" s="298"/>
      <c r="G66" s="298"/>
      <c r="H66" s="298"/>
      <c r="I66" s="299"/>
      <c r="J66" s="10">
        <f t="shared" ref="J66:P66" si="1">SUM(J58:J65)</f>
        <v>32</v>
      </c>
      <c r="K66" s="10">
        <f t="shared" si="1"/>
        <v>11</v>
      </c>
      <c r="L66" s="10">
        <f t="shared" si="1"/>
        <v>5</v>
      </c>
      <c r="M66" s="10">
        <f t="shared" si="1"/>
        <v>8</v>
      </c>
      <c r="N66" s="10">
        <f t="shared" si="1"/>
        <v>24</v>
      </c>
      <c r="O66" s="10">
        <f t="shared" si="1"/>
        <v>34</v>
      </c>
      <c r="P66" s="10">
        <f t="shared" si="1"/>
        <v>58</v>
      </c>
      <c r="Q66" s="10">
        <f>COUNTIF(Q58:Q65,"E")</f>
        <v>5</v>
      </c>
      <c r="R66" s="10">
        <f>COUNTIF(R58:R65,"C")</f>
        <v>1</v>
      </c>
      <c r="S66" s="10">
        <f>COUNTIF(S58:S65,"VP")</f>
        <v>1</v>
      </c>
      <c r="T66" s="9">
        <f>COUNTA(T58:T65)</f>
        <v>7</v>
      </c>
      <c r="U66" s="284" t="str">
        <f>IF(Q66&gt;=SUM(R66:S66),"Corect","E trebuie să fie cel puțin egal cu C+VP")</f>
        <v>Corect</v>
      </c>
      <c r="V66" s="285"/>
      <c r="W66" s="285"/>
    </row>
    <row r="67" spans="1:29" s="96" customFormat="1" x14ac:dyDescent="0.2">
      <c r="A67" s="23"/>
      <c r="B67" s="23"/>
      <c r="C67" s="23"/>
      <c r="D67" s="23"/>
      <c r="E67" s="23"/>
      <c r="F67" s="23"/>
      <c r="G67" s="23"/>
      <c r="H67" s="23"/>
      <c r="I67" s="23"/>
      <c r="J67" s="23"/>
      <c r="K67" s="23"/>
      <c r="L67" s="23"/>
      <c r="M67" s="23"/>
      <c r="N67" s="23"/>
      <c r="O67" s="23"/>
      <c r="P67" s="23"/>
      <c r="Q67" s="23"/>
      <c r="R67" s="23"/>
      <c r="S67" s="23"/>
      <c r="T67" s="24"/>
      <c r="U67" s="97"/>
    </row>
    <row r="68" spans="1:29" ht="18" customHeight="1" x14ac:dyDescent="0.2">
      <c r="A68" s="280" t="s">
        <v>46</v>
      </c>
      <c r="B68" s="280"/>
      <c r="C68" s="280"/>
      <c r="D68" s="280"/>
      <c r="E68" s="280"/>
      <c r="F68" s="280"/>
      <c r="G68" s="280"/>
      <c r="H68" s="280"/>
      <c r="I68" s="280"/>
      <c r="J68" s="280"/>
      <c r="K68" s="280"/>
      <c r="L68" s="280"/>
      <c r="M68" s="280"/>
      <c r="N68" s="280"/>
      <c r="O68" s="280"/>
      <c r="P68" s="280"/>
      <c r="Q68" s="280"/>
      <c r="R68" s="280"/>
      <c r="S68" s="280"/>
      <c r="T68" s="280"/>
    </row>
    <row r="69" spans="1:29" ht="25.5" customHeight="1" x14ac:dyDescent="0.2">
      <c r="A69" s="251" t="s">
        <v>29</v>
      </c>
      <c r="B69" s="253" t="s">
        <v>28</v>
      </c>
      <c r="C69" s="254"/>
      <c r="D69" s="254"/>
      <c r="E69" s="254"/>
      <c r="F69" s="254"/>
      <c r="G69" s="254"/>
      <c r="H69" s="254"/>
      <c r="I69" s="255"/>
      <c r="J69" s="171" t="s">
        <v>42</v>
      </c>
      <c r="K69" s="168" t="s">
        <v>26</v>
      </c>
      <c r="L69" s="169"/>
      <c r="M69" s="170"/>
      <c r="N69" s="168" t="s">
        <v>43</v>
      </c>
      <c r="O69" s="169"/>
      <c r="P69" s="170"/>
      <c r="Q69" s="168" t="s">
        <v>25</v>
      </c>
      <c r="R69" s="169"/>
      <c r="S69" s="170"/>
      <c r="T69" s="171" t="s">
        <v>24</v>
      </c>
    </row>
    <row r="70" spans="1:29" ht="16.5" customHeight="1" x14ac:dyDescent="0.2">
      <c r="A70" s="252"/>
      <c r="B70" s="256"/>
      <c r="C70" s="257"/>
      <c r="D70" s="257"/>
      <c r="E70" s="257"/>
      <c r="F70" s="257"/>
      <c r="G70" s="257"/>
      <c r="H70" s="257"/>
      <c r="I70" s="258"/>
      <c r="J70" s="172"/>
      <c r="K70" s="5" t="s">
        <v>30</v>
      </c>
      <c r="L70" s="5" t="s">
        <v>31</v>
      </c>
      <c r="M70" s="5" t="s">
        <v>32</v>
      </c>
      <c r="N70" s="5" t="s">
        <v>36</v>
      </c>
      <c r="O70" s="5" t="s">
        <v>7</v>
      </c>
      <c r="P70" s="5" t="s">
        <v>33</v>
      </c>
      <c r="Q70" s="5" t="s">
        <v>34</v>
      </c>
      <c r="R70" s="5" t="s">
        <v>30</v>
      </c>
      <c r="S70" s="5" t="s">
        <v>35</v>
      </c>
      <c r="T70" s="172"/>
    </row>
    <row r="71" spans="1:29" x14ac:dyDescent="0.2">
      <c r="A71" s="154" t="s">
        <v>137</v>
      </c>
      <c r="B71" s="155"/>
      <c r="C71" s="155"/>
      <c r="D71" s="155"/>
      <c r="E71" s="155"/>
      <c r="F71" s="155"/>
      <c r="G71" s="155"/>
      <c r="H71" s="155"/>
      <c r="I71" s="155"/>
      <c r="J71" s="155"/>
      <c r="K71" s="155"/>
      <c r="L71" s="155"/>
      <c r="M71" s="155"/>
      <c r="N71" s="155"/>
      <c r="O71" s="155"/>
      <c r="P71" s="155"/>
      <c r="Q71" s="155"/>
      <c r="R71" s="155"/>
      <c r="S71" s="155"/>
      <c r="T71" s="156"/>
    </row>
    <row r="72" spans="1:29" s="42" customFormat="1" ht="54" customHeight="1" x14ac:dyDescent="0.2">
      <c r="A72" s="62" t="s">
        <v>146</v>
      </c>
      <c r="B72" s="162" t="s">
        <v>227</v>
      </c>
      <c r="C72" s="163"/>
      <c r="D72" s="163"/>
      <c r="E72" s="163"/>
      <c r="F72" s="163"/>
      <c r="G72" s="163"/>
      <c r="H72" s="163"/>
      <c r="I72" s="195"/>
      <c r="J72" s="48">
        <v>8</v>
      </c>
      <c r="K72" s="48">
        <v>3</v>
      </c>
      <c r="L72" s="48">
        <v>0</v>
      </c>
      <c r="M72" s="48">
        <v>4</v>
      </c>
      <c r="N72" s="49">
        <f>K72+L72+M72</f>
        <v>7</v>
      </c>
      <c r="O72" s="50">
        <f>P72-N72</f>
        <v>7</v>
      </c>
      <c r="P72" s="50">
        <f>ROUND(PRODUCT(J72,25)/14,0)</f>
        <v>14</v>
      </c>
      <c r="Q72" s="51" t="s">
        <v>34</v>
      </c>
      <c r="R72" s="48"/>
      <c r="S72" s="43"/>
      <c r="T72" s="48" t="s">
        <v>40</v>
      </c>
    </row>
    <row r="73" spans="1:29" s="42" customFormat="1" ht="26.1" customHeight="1" x14ac:dyDescent="0.2">
      <c r="A73" s="62" t="s">
        <v>147</v>
      </c>
      <c r="B73" s="162" t="s">
        <v>228</v>
      </c>
      <c r="C73" s="163"/>
      <c r="D73" s="163"/>
      <c r="E73" s="163"/>
      <c r="F73" s="163"/>
      <c r="G73" s="163"/>
      <c r="H73" s="163"/>
      <c r="I73" s="195"/>
      <c r="J73" s="48">
        <v>7</v>
      </c>
      <c r="K73" s="48">
        <v>2</v>
      </c>
      <c r="L73" s="48">
        <v>1</v>
      </c>
      <c r="M73" s="48">
        <v>0</v>
      </c>
      <c r="N73" s="49">
        <f>K73+L73+M73</f>
        <v>3</v>
      </c>
      <c r="O73" s="50">
        <f>P73-N73</f>
        <v>10</v>
      </c>
      <c r="P73" s="50">
        <f>ROUND(PRODUCT(J73,25)/14,0)</f>
        <v>13</v>
      </c>
      <c r="Q73" s="51" t="s">
        <v>34</v>
      </c>
      <c r="R73" s="48"/>
      <c r="S73" s="43"/>
      <c r="T73" s="48" t="s">
        <v>40</v>
      </c>
    </row>
    <row r="74" spans="1:29" s="42" customFormat="1" x14ac:dyDescent="0.2">
      <c r="A74" s="47" t="s">
        <v>112</v>
      </c>
      <c r="B74" s="266" t="s">
        <v>229</v>
      </c>
      <c r="C74" s="267"/>
      <c r="D74" s="267"/>
      <c r="E74" s="267"/>
      <c r="F74" s="267"/>
      <c r="G74" s="267"/>
      <c r="H74" s="267"/>
      <c r="I74" s="268"/>
      <c r="J74" s="48">
        <v>3</v>
      </c>
      <c r="K74" s="48">
        <v>0</v>
      </c>
      <c r="L74" s="48">
        <v>0</v>
      </c>
      <c r="M74" s="48">
        <v>2</v>
      </c>
      <c r="N74" s="49">
        <f>K74+L74+M74</f>
        <v>2</v>
      </c>
      <c r="O74" s="50">
        <f>P74-N74</f>
        <v>3</v>
      </c>
      <c r="P74" s="50">
        <f>ROUND(PRODUCT(J74,25)/14,0)</f>
        <v>5</v>
      </c>
      <c r="Q74" s="51"/>
      <c r="R74" s="48" t="s">
        <v>30</v>
      </c>
      <c r="S74" s="43"/>
      <c r="T74" s="48" t="s">
        <v>40</v>
      </c>
    </row>
    <row r="75" spans="1:29" s="42" customFormat="1" ht="25.5" customHeight="1" x14ac:dyDescent="0.2">
      <c r="A75" s="47" t="s">
        <v>113</v>
      </c>
      <c r="B75" s="162" t="s">
        <v>230</v>
      </c>
      <c r="C75" s="163"/>
      <c r="D75" s="163"/>
      <c r="E75" s="163"/>
      <c r="F75" s="163"/>
      <c r="G75" s="163"/>
      <c r="H75" s="163"/>
      <c r="I75" s="195"/>
      <c r="J75" s="48">
        <v>4</v>
      </c>
      <c r="K75" s="48">
        <v>2</v>
      </c>
      <c r="L75" s="48">
        <v>2</v>
      </c>
      <c r="M75" s="48">
        <v>0</v>
      </c>
      <c r="N75" s="49">
        <f>K75+L75+M75</f>
        <v>4</v>
      </c>
      <c r="O75" s="50">
        <f>P75-N75</f>
        <v>3</v>
      </c>
      <c r="P75" s="50">
        <f>ROUND(PRODUCT(J75,25)/14,0)</f>
        <v>7</v>
      </c>
      <c r="Q75" s="51" t="s">
        <v>34</v>
      </c>
      <c r="R75" s="48"/>
      <c r="S75" s="43"/>
      <c r="T75" s="48" t="s">
        <v>39</v>
      </c>
    </row>
    <row r="76" spans="1:29" x14ac:dyDescent="0.2">
      <c r="A76" s="141" t="s">
        <v>148</v>
      </c>
      <c r="B76" s="142"/>
      <c r="C76" s="142"/>
      <c r="D76" s="142"/>
      <c r="E76" s="142"/>
      <c r="F76" s="142"/>
      <c r="G76" s="142"/>
      <c r="H76" s="142"/>
      <c r="I76" s="142"/>
      <c r="J76" s="142"/>
      <c r="K76" s="142"/>
      <c r="L76" s="142"/>
      <c r="M76" s="142"/>
      <c r="N76" s="142"/>
      <c r="O76" s="142"/>
      <c r="P76" s="142"/>
      <c r="Q76" s="142"/>
      <c r="R76" s="142"/>
      <c r="S76" s="142"/>
      <c r="T76" s="143"/>
    </row>
    <row r="77" spans="1:29" s="42" customFormat="1" ht="52.35" customHeight="1" x14ac:dyDescent="0.2">
      <c r="A77" s="62" t="s">
        <v>149</v>
      </c>
      <c r="B77" s="162" t="s">
        <v>231</v>
      </c>
      <c r="C77" s="163"/>
      <c r="D77" s="163"/>
      <c r="E77" s="163"/>
      <c r="F77" s="163"/>
      <c r="G77" s="163"/>
      <c r="H77" s="163"/>
      <c r="I77" s="195"/>
      <c r="J77" s="48">
        <v>6</v>
      </c>
      <c r="K77" s="48">
        <v>2</v>
      </c>
      <c r="L77" s="48">
        <v>0</v>
      </c>
      <c r="M77" s="48">
        <v>4</v>
      </c>
      <c r="N77" s="49">
        <f>K77+L77+M77</f>
        <v>6</v>
      </c>
      <c r="O77" s="50">
        <f>P77-N77</f>
        <v>5</v>
      </c>
      <c r="P77" s="50">
        <f>ROUND(PRODUCT(J77,25)/14,0)</f>
        <v>11</v>
      </c>
      <c r="Q77" s="51" t="s">
        <v>34</v>
      </c>
      <c r="R77" s="48"/>
      <c r="S77" s="43"/>
      <c r="T77" s="48" t="s">
        <v>40</v>
      </c>
    </row>
    <row r="78" spans="1:29" s="42" customFormat="1" ht="27.6" customHeight="1" x14ac:dyDescent="0.2">
      <c r="A78" s="62" t="s">
        <v>150</v>
      </c>
      <c r="B78" s="162" t="s">
        <v>277</v>
      </c>
      <c r="C78" s="163"/>
      <c r="D78" s="163"/>
      <c r="E78" s="163"/>
      <c r="F78" s="163"/>
      <c r="G78" s="163"/>
      <c r="H78" s="163"/>
      <c r="I78" s="195"/>
      <c r="J78" s="48">
        <v>5</v>
      </c>
      <c r="K78" s="48">
        <v>1</v>
      </c>
      <c r="L78" s="48">
        <v>1</v>
      </c>
      <c r="M78" s="48">
        <v>0</v>
      </c>
      <c r="N78" s="49">
        <f>K78+L78+M78</f>
        <v>2</v>
      </c>
      <c r="O78" s="50">
        <f>P78-N78</f>
        <v>7</v>
      </c>
      <c r="P78" s="50">
        <f>ROUND(PRODUCT(J78,25)/14,0)</f>
        <v>9</v>
      </c>
      <c r="Q78" s="51" t="s">
        <v>34</v>
      </c>
      <c r="R78" s="48"/>
      <c r="S78" s="43"/>
      <c r="T78" s="48" t="s">
        <v>40</v>
      </c>
    </row>
    <row r="79" spans="1:29" x14ac:dyDescent="0.2">
      <c r="A79" s="10" t="s">
        <v>27</v>
      </c>
      <c r="B79" s="297"/>
      <c r="C79" s="298"/>
      <c r="D79" s="298"/>
      <c r="E79" s="298"/>
      <c r="F79" s="298"/>
      <c r="G79" s="298"/>
      <c r="H79" s="298"/>
      <c r="I79" s="299"/>
      <c r="J79" s="10">
        <f t="shared" ref="J79:P79" si="2">SUM(J72:J78)</f>
        <v>33</v>
      </c>
      <c r="K79" s="10">
        <f t="shared" si="2"/>
        <v>10</v>
      </c>
      <c r="L79" s="10">
        <f t="shared" si="2"/>
        <v>4</v>
      </c>
      <c r="M79" s="10">
        <f t="shared" si="2"/>
        <v>10</v>
      </c>
      <c r="N79" s="10">
        <f t="shared" si="2"/>
        <v>24</v>
      </c>
      <c r="O79" s="10">
        <f t="shared" si="2"/>
        <v>35</v>
      </c>
      <c r="P79" s="10">
        <f t="shared" si="2"/>
        <v>59</v>
      </c>
      <c r="Q79" s="10">
        <f>COUNTIF(Q72:Q78,"E")</f>
        <v>5</v>
      </c>
      <c r="R79" s="10">
        <f>COUNTIF(R72:R78,"C")</f>
        <v>1</v>
      </c>
      <c r="S79" s="10">
        <f>COUNTIF(S72:S78,"VP")</f>
        <v>0</v>
      </c>
      <c r="T79" s="9">
        <f>COUNTA(T72:T78)</f>
        <v>6</v>
      </c>
      <c r="U79" s="284" t="str">
        <f>IF(Q79&gt;=SUM(R79:S79),"Corect","E trebuie să fie cel puțin egal cu C+VP")</f>
        <v>Corect</v>
      </c>
      <c r="V79" s="285"/>
      <c r="W79" s="285"/>
    </row>
    <row r="80" spans="1:29" s="115" customFormat="1" x14ac:dyDescent="0.2">
      <c r="A80" s="23"/>
      <c r="B80" s="23"/>
      <c r="C80" s="23"/>
      <c r="D80" s="23"/>
      <c r="E80" s="23"/>
      <c r="F80" s="23"/>
      <c r="G80" s="23"/>
      <c r="H80" s="23"/>
      <c r="I80" s="23"/>
      <c r="J80" s="23"/>
      <c r="K80" s="23"/>
      <c r="L80" s="23"/>
      <c r="M80" s="23"/>
      <c r="N80" s="23"/>
      <c r="O80" s="23"/>
      <c r="P80" s="23"/>
      <c r="Q80" s="23"/>
      <c r="R80" s="23"/>
      <c r="S80" s="23"/>
      <c r="T80" s="24"/>
      <c r="U80" s="116"/>
    </row>
    <row r="81" spans="1:29" s="115" customFormat="1" x14ac:dyDescent="0.2">
      <c r="A81" s="23"/>
      <c r="B81" s="23"/>
      <c r="C81" s="23"/>
      <c r="D81" s="23"/>
      <c r="E81" s="23"/>
      <c r="F81" s="23"/>
      <c r="G81" s="23"/>
      <c r="H81" s="23"/>
      <c r="I81" s="23"/>
      <c r="J81" s="23"/>
      <c r="K81" s="23"/>
      <c r="L81" s="23"/>
      <c r="M81" s="23"/>
      <c r="N81" s="23"/>
      <c r="O81" s="23"/>
      <c r="P81" s="23"/>
      <c r="Q81" s="23"/>
      <c r="R81" s="23"/>
      <c r="S81" s="23"/>
      <c r="T81" s="24"/>
      <c r="U81" s="116"/>
    </row>
    <row r="82" spans="1:29" s="115" customFormat="1" x14ac:dyDescent="0.2">
      <c r="A82" s="23"/>
      <c r="B82" s="23"/>
      <c r="C82" s="23"/>
      <c r="D82" s="23"/>
      <c r="E82" s="23"/>
      <c r="F82" s="23"/>
      <c r="G82" s="23"/>
      <c r="H82" s="23"/>
      <c r="I82" s="23"/>
      <c r="J82" s="23"/>
      <c r="K82" s="23"/>
      <c r="L82" s="23"/>
      <c r="M82" s="23"/>
      <c r="N82" s="23"/>
      <c r="O82" s="23"/>
      <c r="P82" s="23"/>
      <c r="Q82" s="23"/>
      <c r="R82" s="23"/>
      <c r="S82" s="23"/>
      <c r="T82" s="24"/>
      <c r="U82" s="116"/>
    </row>
    <row r="83" spans="1:29" s="115" customFormat="1" x14ac:dyDescent="0.2">
      <c r="A83" s="23"/>
      <c r="B83" s="23"/>
      <c r="C83" s="23"/>
      <c r="D83" s="23"/>
      <c r="E83" s="23"/>
      <c r="F83" s="23"/>
      <c r="G83" s="23"/>
      <c r="H83" s="23"/>
      <c r="I83" s="23"/>
      <c r="J83" s="23"/>
      <c r="K83" s="23"/>
      <c r="L83" s="23"/>
      <c r="M83" s="23"/>
      <c r="N83" s="23"/>
      <c r="O83" s="23"/>
      <c r="P83" s="23"/>
      <c r="Q83" s="23"/>
      <c r="R83" s="23"/>
      <c r="S83" s="23"/>
      <c r="T83" s="24"/>
      <c r="U83" s="116"/>
    </row>
    <row r="84" spans="1:29" s="115" customFormat="1" x14ac:dyDescent="0.2">
      <c r="A84" s="23"/>
      <c r="B84" s="23"/>
      <c r="C84" s="23"/>
      <c r="D84" s="23"/>
      <c r="E84" s="23"/>
      <c r="F84" s="23"/>
      <c r="G84" s="23"/>
      <c r="H84" s="23"/>
      <c r="I84" s="23"/>
      <c r="J84" s="23"/>
      <c r="K84" s="23"/>
      <c r="L84" s="23"/>
      <c r="M84" s="23"/>
      <c r="N84" s="23"/>
      <c r="O84" s="23"/>
      <c r="P84" s="23"/>
      <c r="Q84" s="23"/>
      <c r="R84" s="23"/>
      <c r="S84" s="23"/>
      <c r="T84" s="24"/>
      <c r="U84" s="116"/>
    </row>
    <row r="85" spans="1:29" s="115" customFormat="1" x14ac:dyDescent="0.2">
      <c r="A85" s="23"/>
      <c r="B85" s="23"/>
      <c r="C85" s="23"/>
      <c r="D85" s="23"/>
      <c r="E85" s="23"/>
      <c r="F85" s="23"/>
      <c r="G85" s="23"/>
      <c r="H85" s="23"/>
      <c r="I85" s="23"/>
      <c r="J85" s="23"/>
      <c r="K85" s="23"/>
      <c r="L85" s="23"/>
      <c r="M85" s="23"/>
      <c r="N85" s="23"/>
      <c r="O85" s="23"/>
      <c r="P85" s="23"/>
      <c r="Q85" s="23"/>
      <c r="R85" s="23"/>
      <c r="S85" s="23"/>
      <c r="T85" s="24"/>
      <c r="U85" s="116"/>
    </row>
    <row r="86" spans="1:29" s="96" customFormat="1" x14ac:dyDescent="0.2">
      <c r="A86" s="23"/>
      <c r="B86" s="23"/>
      <c r="C86" s="23"/>
      <c r="D86" s="23"/>
      <c r="E86" s="23"/>
      <c r="F86" s="23"/>
      <c r="G86" s="23"/>
      <c r="H86" s="23"/>
      <c r="I86" s="23"/>
      <c r="J86" s="23"/>
      <c r="K86" s="23"/>
      <c r="L86" s="23"/>
      <c r="M86" s="23"/>
      <c r="N86" s="23"/>
      <c r="O86" s="23"/>
      <c r="P86" s="23"/>
      <c r="Q86" s="23"/>
      <c r="R86" s="23"/>
      <c r="S86" s="23"/>
      <c r="T86" s="24"/>
      <c r="U86" s="97"/>
    </row>
    <row r="88" spans="1:29" ht="18.75" customHeight="1" x14ac:dyDescent="0.2">
      <c r="A88" s="280" t="s">
        <v>47</v>
      </c>
      <c r="B88" s="280"/>
      <c r="C88" s="280"/>
      <c r="D88" s="280"/>
      <c r="E88" s="280"/>
      <c r="F88" s="280"/>
      <c r="G88" s="280"/>
      <c r="H88" s="280"/>
      <c r="I88" s="280"/>
      <c r="J88" s="280"/>
      <c r="K88" s="280"/>
      <c r="L88" s="280"/>
      <c r="M88" s="280"/>
      <c r="N88" s="280"/>
      <c r="O88" s="280"/>
      <c r="P88" s="280"/>
      <c r="Q88" s="280"/>
      <c r="R88" s="280"/>
      <c r="S88" s="280"/>
      <c r="T88" s="280"/>
    </row>
    <row r="89" spans="1:29" ht="24.75" customHeight="1" x14ac:dyDescent="0.2">
      <c r="A89" s="251" t="s">
        <v>29</v>
      </c>
      <c r="B89" s="253" t="s">
        <v>28</v>
      </c>
      <c r="C89" s="254"/>
      <c r="D89" s="254"/>
      <c r="E89" s="254"/>
      <c r="F89" s="254"/>
      <c r="G89" s="254"/>
      <c r="H89" s="254"/>
      <c r="I89" s="255"/>
      <c r="J89" s="171" t="s">
        <v>42</v>
      </c>
      <c r="K89" s="168" t="s">
        <v>26</v>
      </c>
      <c r="L89" s="169"/>
      <c r="M89" s="170"/>
      <c r="N89" s="168" t="s">
        <v>43</v>
      </c>
      <c r="O89" s="169"/>
      <c r="P89" s="170"/>
      <c r="Q89" s="168" t="s">
        <v>25</v>
      </c>
      <c r="R89" s="169"/>
      <c r="S89" s="170"/>
      <c r="T89" s="171" t="s">
        <v>24</v>
      </c>
    </row>
    <row r="90" spans="1:29" x14ac:dyDescent="0.2">
      <c r="A90" s="252"/>
      <c r="B90" s="256"/>
      <c r="C90" s="257"/>
      <c r="D90" s="257"/>
      <c r="E90" s="257"/>
      <c r="F90" s="257"/>
      <c r="G90" s="257"/>
      <c r="H90" s="257"/>
      <c r="I90" s="258"/>
      <c r="J90" s="172"/>
      <c r="K90" s="5" t="s">
        <v>30</v>
      </c>
      <c r="L90" s="5" t="s">
        <v>31</v>
      </c>
      <c r="M90" s="5" t="s">
        <v>32</v>
      </c>
      <c r="N90" s="5" t="s">
        <v>36</v>
      </c>
      <c r="O90" s="5" t="s">
        <v>7</v>
      </c>
      <c r="P90" s="5" t="s">
        <v>33</v>
      </c>
      <c r="Q90" s="5" t="s">
        <v>34</v>
      </c>
      <c r="R90" s="5" t="s">
        <v>30</v>
      </c>
      <c r="S90" s="5" t="s">
        <v>35</v>
      </c>
      <c r="T90" s="172"/>
    </row>
    <row r="91" spans="1:29" x14ac:dyDescent="0.2">
      <c r="A91" s="154" t="s">
        <v>137</v>
      </c>
      <c r="B91" s="155"/>
      <c r="C91" s="155"/>
      <c r="D91" s="155"/>
      <c r="E91" s="155"/>
      <c r="F91" s="155"/>
      <c r="G91" s="155"/>
      <c r="H91" s="155"/>
      <c r="I91" s="155"/>
      <c r="J91" s="155"/>
      <c r="K91" s="155"/>
      <c r="L91" s="155"/>
      <c r="M91" s="155"/>
      <c r="N91" s="155"/>
      <c r="O91" s="155"/>
      <c r="P91" s="155"/>
      <c r="Q91" s="155"/>
      <c r="R91" s="155"/>
      <c r="S91" s="155"/>
      <c r="T91" s="156"/>
    </row>
    <row r="92" spans="1:29" s="42" customFormat="1" ht="51" customHeight="1" x14ac:dyDescent="0.2">
      <c r="A92" s="62" t="s">
        <v>151</v>
      </c>
      <c r="B92" s="162" t="s">
        <v>232</v>
      </c>
      <c r="C92" s="163"/>
      <c r="D92" s="163"/>
      <c r="E92" s="163"/>
      <c r="F92" s="163"/>
      <c r="G92" s="163"/>
      <c r="H92" s="163"/>
      <c r="I92" s="195"/>
      <c r="J92" s="48">
        <v>6</v>
      </c>
      <c r="K92" s="48">
        <v>1</v>
      </c>
      <c r="L92" s="48">
        <v>1</v>
      </c>
      <c r="M92" s="48">
        <v>4</v>
      </c>
      <c r="N92" s="49">
        <f>K92+L92+M92</f>
        <v>6</v>
      </c>
      <c r="O92" s="50">
        <f>P92-N92</f>
        <v>5</v>
      </c>
      <c r="P92" s="50">
        <f>ROUND(PRODUCT(J92,25)/14,0)</f>
        <v>11</v>
      </c>
      <c r="Q92" s="51" t="s">
        <v>34</v>
      </c>
      <c r="R92" s="48"/>
      <c r="S92" s="43"/>
      <c r="T92" s="48" t="s">
        <v>40</v>
      </c>
    </row>
    <row r="93" spans="1:29" s="42" customFormat="1" ht="58.5" customHeight="1" x14ac:dyDescent="0.2">
      <c r="A93" s="113" t="s">
        <v>152</v>
      </c>
      <c r="B93" s="259" t="s">
        <v>278</v>
      </c>
      <c r="C93" s="260"/>
      <c r="D93" s="260"/>
      <c r="E93" s="260"/>
      <c r="F93" s="260"/>
      <c r="G93" s="260"/>
      <c r="H93" s="260"/>
      <c r="I93" s="261"/>
      <c r="J93" s="48">
        <v>5</v>
      </c>
      <c r="K93" s="48">
        <v>2</v>
      </c>
      <c r="L93" s="48">
        <v>0</v>
      </c>
      <c r="M93" s="48">
        <v>0</v>
      </c>
      <c r="N93" s="49">
        <f>K93+L93+M93</f>
        <v>2</v>
      </c>
      <c r="O93" s="50">
        <f>P93-N93</f>
        <v>7</v>
      </c>
      <c r="P93" s="50">
        <f>ROUND(PRODUCT(J93,25)/14,0)</f>
        <v>9</v>
      </c>
      <c r="Q93" s="51" t="s">
        <v>34</v>
      </c>
      <c r="R93" s="48"/>
      <c r="S93" s="43"/>
      <c r="T93" s="48" t="s">
        <v>40</v>
      </c>
    </row>
    <row r="94" spans="1:29" s="42" customFormat="1" ht="40.35" customHeight="1" x14ac:dyDescent="0.2">
      <c r="A94" s="62" t="s">
        <v>153</v>
      </c>
      <c r="B94" s="162" t="s">
        <v>233</v>
      </c>
      <c r="C94" s="163"/>
      <c r="D94" s="163"/>
      <c r="E94" s="163"/>
      <c r="F94" s="163"/>
      <c r="G94" s="163"/>
      <c r="H94" s="163"/>
      <c r="I94" s="52"/>
      <c r="J94" s="48">
        <v>4</v>
      </c>
      <c r="K94" s="48">
        <v>2</v>
      </c>
      <c r="L94" s="48">
        <v>0</v>
      </c>
      <c r="M94" s="48">
        <v>0</v>
      </c>
      <c r="N94" s="49">
        <f>K94+L94+M94</f>
        <v>2</v>
      </c>
      <c r="O94" s="50">
        <f>P94-N94</f>
        <v>5</v>
      </c>
      <c r="P94" s="50">
        <f>ROUND(PRODUCT(J94,25)/14,0)</f>
        <v>7</v>
      </c>
      <c r="Q94" s="51"/>
      <c r="R94" s="48" t="s">
        <v>30</v>
      </c>
      <c r="S94" s="43"/>
      <c r="T94" s="48" t="s">
        <v>40</v>
      </c>
    </row>
    <row r="95" spans="1:29" s="42" customFormat="1" ht="17.100000000000001" customHeight="1" x14ac:dyDescent="0.2">
      <c r="A95" s="47" t="s">
        <v>114</v>
      </c>
      <c r="B95" s="266" t="s">
        <v>234</v>
      </c>
      <c r="C95" s="267"/>
      <c r="D95" s="267"/>
      <c r="E95" s="267"/>
      <c r="F95" s="267"/>
      <c r="G95" s="267"/>
      <c r="H95" s="267"/>
      <c r="I95" s="268"/>
      <c r="J95" s="48">
        <v>3</v>
      </c>
      <c r="K95" s="48">
        <v>0</v>
      </c>
      <c r="L95" s="48">
        <v>0</v>
      </c>
      <c r="M95" s="48">
        <v>2</v>
      </c>
      <c r="N95" s="49">
        <f>K95+L95+M95</f>
        <v>2</v>
      </c>
      <c r="O95" s="50">
        <f>P95-N95</f>
        <v>3</v>
      </c>
      <c r="P95" s="50">
        <f>ROUND(PRODUCT(J95,25)/14,0)</f>
        <v>5</v>
      </c>
      <c r="Q95" s="51"/>
      <c r="R95" s="48" t="s">
        <v>30</v>
      </c>
      <c r="S95" s="43"/>
      <c r="T95" s="48" t="s">
        <v>40</v>
      </c>
    </row>
    <row r="96" spans="1:29" s="42" customFormat="1" ht="30.75" customHeight="1" x14ac:dyDescent="0.2">
      <c r="A96" s="47" t="s">
        <v>115</v>
      </c>
      <c r="B96" s="162" t="s">
        <v>235</v>
      </c>
      <c r="C96" s="163"/>
      <c r="D96" s="163"/>
      <c r="E96" s="163"/>
      <c r="F96" s="163"/>
      <c r="G96" s="163"/>
      <c r="H96" s="163"/>
      <c r="I96" s="195"/>
      <c r="J96" s="48">
        <v>4</v>
      </c>
      <c r="K96" s="48">
        <v>2</v>
      </c>
      <c r="L96" s="48">
        <v>2</v>
      </c>
      <c r="M96" s="48">
        <v>0</v>
      </c>
      <c r="N96" s="49">
        <f>K96+L96+M96</f>
        <v>4</v>
      </c>
      <c r="O96" s="50">
        <f>P96-N96</f>
        <v>3</v>
      </c>
      <c r="P96" s="50">
        <f>ROUND(PRODUCT(J96,25)/14,0)</f>
        <v>7</v>
      </c>
      <c r="Q96" s="51" t="s">
        <v>34</v>
      </c>
      <c r="R96" s="48"/>
      <c r="S96" s="43"/>
      <c r="T96" s="48" t="s">
        <v>39</v>
      </c>
    </row>
    <row r="97" spans="1:29" x14ac:dyDescent="0.2">
      <c r="A97" s="141" t="s">
        <v>141</v>
      </c>
      <c r="B97" s="142"/>
      <c r="C97" s="142"/>
      <c r="D97" s="142"/>
      <c r="E97" s="142"/>
      <c r="F97" s="142"/>
      <c r="G97" s="142"/>
      <c r="H97" s="142"/>
      <c r="I97" s="142"/>
      <c r="J97" s="142"/>
      <c r="K97" s="142"/>
      <c r="L97" s="142"/>
      <c r="M97" s="142"/>
      <c r="N97" s="142"/>
      <c r="O97" s="142"/>
      <c r="P97" s="142"/>
      <c r="Q97" s="142"/>
      <c r="R97" s="142"/>
      <c r="S97" s="142"/>
      <c r="T97" s="143"/>
    </row>
    <row r="98" spans="1:29" s="42" customFormat="1" ht="53.1" customHeight="1" x14ac:dyDescent="0.2">
      <c r="A98" s="62" t="s">
        <v>154</v>
      </c>
      <c r="B98" s="162" t="s">
        <v>236</v>
      </c>
      <c r="C98" s="163"/>
      <c r="D98" s="163"/>
      <c r="E98" s="163"/>
      <c r="F98" s="163"/>
      <c r="G98" s="163"/>
      <c r="H98" s="163"/>
      <c r="I98" s="195"/>
      <c r="J98" s="48">
        <v>6</v>
      </c>
      <c r="K98" s="48">
        <v>1</v>
      </c>
      <c r="L98" s="48">
        <v>1</v>
      </c>
      <c r="M98" s="48">
        <v>4</v>
      </c>
      <c r="N98" s="49">
        <f>K98+L98+M98</f>
        <v>6</v>
      </c>
      <c r="O98" s="50">
        <f>P98-N98</f>
        <v>5</v>
      </c>
      <c r="P98" s="50">
        <f>ROUND(PRODUCT(J98,25)/14,0)</f>
        <v>11</v>
      </c>
      <c r="Q98" s="51" t="s">
        <v>34</v>
      </c>
      <c r="R98" s="48"/>
      <c r="S98" s="43"/>
      <c r="T98" s="48" t="s">
        <v>40</v>
      </c>
    </row>
    <row r="99" spans="1:29" s="42" customFormat="1" ht="60.75" customHeight="1" x14ac:dyDescent="0.2">
      <c r="A99" s="62" t="s">
        <v>155</v>
      </c>
      <c r="B99" s="259" t="s">
        <v>279</v>
      </c>
      <c r="C99" s="260"/>
      <c r="D99" s="260"/>
      <c r="E99" s="260"/>
      <c r="F99" s="260"/>
      <c r="G99" s="260"/>
      <c r="H99" s="260"/>
      <c r="I99" s="261"/>
      <c r="J99" s="48">
        <v>5</v>
      </c>
      <c r="K99" s="48">
        <v>2</v>
      </c>
      <c r="L99" s="48">
        <v>0</v>
      </c>
      <c r="M99" s="48">
        <v>0</v>
      </c>
      <c r="N99" s="49">
        <f>K99+L99+M99</f>
        <v>2</v>
      </c>
      <c r="O99" s="50">
        <f>P99-N99</f>
        <v>7</v>
      </c>
      <c r="P99" s="50">
        <f>ROUND(PRODUCT(J99,25)/14,0)</f>
        <v>9</v>
      </c>
      <c r="Q99" s="51" t="s">
        <v>34</v>
      </c>
      <c r="R99" s="48"/>
      <c r="S99" s="43"/>
      <c r="T99" s="48" t="s">
        <v>40</v>
      </c>
    </row>
    <row r="100" spans="1:29" x14ac:dyDescent="0.2">
      <c r="A100" s="10" t="s">
        <v>27</v>
      </c>
      <c r="B100" s="297"/>
      <c r="C100" s="298"/>
      <c r="D100" s="298"/>
      <c r="E100" s="298"/>
      <c r="F100" s="298"/>
      <c r="G100" s="298"/>
      <c r="H100" s="298"/>
      <c r="I100" s="299"/>
      <c r="J100" s="10">
        <f t="shared" ref="J100:P100" si="3">SUM(J92:J99)</f>
        <v>33</v>
      </c>
      <c r="K100" s="10">
        <f t="shared" si="3"/>
        <v>10</v>
      </c>
      <c r="L100" s="10">
        <f t="shared" si="3"/>
        <v>4</v>
      </c>
      <c r="M100" s="10">
        <f t="shared" si="3"/>
        <v>10</v>
      </c>
      <c r="N100" s="10">
        <f t="shared" si="3"/>
        <v>24</v>
      </c>
      <c r="O100" s="10">
        <f t="shared" si="3"/>
        <v>35</v>
      </c>
      <c r="P100" s="10">
        <f t="shared" si="3"/>
        <v>59</v>
      </c>
      <c r="Q100" s="10">
        <f>COUNTIF(Q92:Q99,"E")</f>
        <v>5</v>
      </c>
      <c r="R100" s="10">
        <f>COUNTIF(R92:R99,"C")</f>
        <v>2</v>
      </c>
      <c r="S100" s="10">
        <f>COUNTIF(S92:S99,"VP")</f>
        <v>0</v>
      </c>
      <c r="T100" s="9">
        <f>COUNTA(T92:T99)</f>
        <v>7</v>
      </c>
      <c r="U100" s="284" t="str">
        <f>IF(Q100&gt;=SUM(R100:S100),"Corect","E trebuie să fie cel puțin egal cu C+VP")</f>
        <v>Corect</v>
      </c>
      <c r="V100" s="285"/>
      <c r="W100" s="285"/>
    </row>
    <row r="101" spans="1:29" s="115" customFormat="1" x14ac:dyDescent="0.2">
      <c r="A101" s="23"/>
      <c r="B101" s="23"/>
      <c r="C101" s="23"/>
      <c r="D101" s="23"/>
      <c r="E101" s="23"/>
      <c r="F101" s="23"/>
      <c r="G101" s="23"/>
      <c r="H101" s="23"/>
      <c r="I101" s="23"/>
      <c r="J101" s="23"/>
      <c r="K101" s="23"/>
      <c r="L101" s="23"/>
      <c r="M101" s="23"/>
      <c r="N101" s="23"/>
      <c r="O101" s="23"/>
      <c r="P101" s="23"/>
      <c r="Q101" s="23"/>
      <c r="R101" s="23"/>
      <c r="S101" s="23"/>
      <c r="T101" s="24"/>
      <c r="U101" s="116"/>
    </row>
    <row r="102" spans="1:29" s="115" customFormat="1" x14ac:dyDescent="0.2">
      <c r="A102" s="23"/>
      <c r="B102" s="23"/>
      <c r="C102" s="23"/>
      <c r="D102" s="23"/>
      <c r="E102" s="23"/>
      <c r="F102" s="23"/>
      <c r="G102" s="23"/>
      <c r="H102" s="23"/>
      <c r="I102" s="23"/>
      <c r="J102" s="23"/>
      <c r="K102" s="23"/>
      <c r="L102" s="23"/>
      <c r="M102" s="23"/>
      <c r="N102" s="23"/>
      <c r="O102" s="23"/>
      <c r="P102" s="23"/>
      <c r="Q102" s="23"/>
      <c r="R102" s="23"/>
      <c r="S102" s="23"/>
      <c r="T102" s="24"/>
      <c r="U102" s="116"/>
    </row>
    <row r="103" spans="1:29" s="115" customFormat="1" x14ac:dyDescent="0.2">
      <c r="A103" s="23"/>
      <c r="B103" s="23"/>
      <c r="C103" s="23"/>
      <c r="D103" s="23"/>
      <c r="E103" s="23"/>
      <c r="F103" s="23"/>
      <c r="G103" s="23"/>
      <c r="H103" s="23"/>
      <c r="I103" s="23"/>
      <c r="J103" s="23"/>
      <c r="K103" s="23"/>
      <c r="L103" s="23"/>
      <c r="M103" s="23"/>
      <c r="N103" s="23"/>
      <c r="O103" s="23"/>
      <c r="P103" s="23"/>
      <c r="Q103" s="23"/>
      <c r="R103" s="23"/>
      <c r="S103" s="23"/>
      <c r="T103" s="24"/>
      <c r="U103" s="116"/>
    </row>
    <row r="104" spans="1:29" s="115" customFormat="1" x14ac:dyDescent="0.2">
      <c r="A104" s="23"/>
      <c r="B104" s="23"/>
      <c r="C104" s="23"/>
      <c r="D104" s="23"/>
      <c r="E104" s="23"/>
      <c r="F104" s="23"/>
      <c r="G104" s="23"/>
      <c r="H104" s="23"/>
      <c r="I104" s="23"/>
      <c r="J104" s="23"/>
      <c r="K104" s="23"/>
      <c r="L104" s="23"/>
      <c r="M104" s="23"/>
      <c r="N104" s="23"/>
      <c r="O104" s="23"/>
      <c r="P104" s="23"/>
      <c r="Q104" s="23"/>
      <c r="R104" s="23"/>
      <c r="S104" s="23"/>
      <c r="T104" s="24"/>
      <c r="U104" s="116"/>
    </row>
    <row r="105" spans="1:29" s="115" customFormat="1" x14ac:dyDescent="0.2">
      <c r="A105" s="23"/>
      <c r="B105" s="23"/>
      <c r="C105" s="23"/>
      <c r="D105" s="23"/>
      <c r="E105" s="23"/>
      <c r="F105" s="23"/>
      <c r="G105" s="23"/>
      <c r="H105" s="23"/>
      <c r="I105" s="23"/>
      <c r="J105" s="23"/>
      <c r="K105" s="23"/>
      <c r="L105" s="23"/>
      <c r="M105" s="23"/>
      <c r="N105" s="23"/>
      <c r="O105" s="23"/>
      <c r="P105" s="23"/>
      <c r="Q105" s="23"/>
      <c r="R105" s="23"/>
      <c r="S105" s="23"/>
      <c r="T105" s="24"/>
      <c r="U105" s="116"/>
    </row>
    <row r="106" spans="1:29" s="115" customFormat="1" x14ac:dyDescent="0.2">
      <c r="A106" s="23"/>
      <c r="B106" s="23"/>
      <c r="C106" s="23"/>
      <c r="D106" s="23"/>
      <c r="E106" s="23"/>
      <c r="F106" s="23"/>
      <c r="G106" s="23"/>
      <c r="H106" s="23"/>
      <c r="I106" s="23"/>
      <c r="J106" s="23"/>
      <c r="K106" s="23"/>
      <c r="L106" s="23"/>
      <c r="M106" s="23"/>
      <c r="N106" s="23"/>
      <c r="O106" s="23"/>
      <c r="P106" s="23"/>
      <c r="Q106" s="23"/>
      <c r="R106" s="23"/>
      <c r="S106" s="23"/>
      <c r="T106" s="24"/>
      <c r="U106" s="116"/>
    </row>
    <row r="107" spans="1:29" s="115" customFormat="1" x14ac:dyDescent="0.2">
      <c r="A107" s="23"/>
      <c r="B107" s="23"/>
      <c r="C107" s="23"/>
      <c r="D107" s="23"/>
      <c r="E107" s="23"/>
      <c r="F107" s="23"/>
      <c r="G107" s="23"/>
      <c r="H107" s="23"/>
      <c r="I107" s="23"/>
      <c r="J107" s="23"/>
      <c r="K107" s="23"/>
      <c r="L107" s="23"/>
      <c r="M107" s="23"/>
      <c r="N107" s="23"/>
      <c r="O107" s="23"/>
      <c r="P107" s="23"/>
      <c r="Q107" s="23"/>
      <c r="R107" s="23"/>
      <c r="S107" s="23"/>
      <c r="T107" s="24"/>
      <c r="U107" s="116"/>
    </row>
    <row r="108" spans="1:29" x14ac:dyDescent="0.2">
      <c r="A108" s="96"/>
      <c r="B108" s="96"/>
      <c r="C108" s="96"/>
      <c r="D108" s="96"/>
      <c r="E108" s="96"/>
      <c r="F108" s="96"/>
      <c r="G108" s="96"/>
      <c r="H108" s="96"/>
      <c r="I108" s="96"/>
      <c r="J108" s="96"/>
      <c r="K108" s="96"/>
      <c r="L108" s="96"/>
      <c r="M108" s="96"/>
      <c r="N108" s="96"/>
      <c r="O108" s="96"/>
      <c r="P108" s="96"/>
      <c r="Q108" s="96"/>
      <c r="R108" s="96"/>
      <c r="S108" s="96"/>
      <c r="T108" s="96"/>
    </row>
    <row r="109" spans="1:29" ht="18" customHeight="1" x14ac:dyDescent="0.2">
      <c r="A109" s="245" t="s">
        <v>48</v>
      </c>
      <c r="B109" s="246"/>
      <c r="C109" s="246"/>
      <c r="D109" s="246"/>
      <c r="E109" s="246"/>
      <c r="F109" s="246"/>
      <c r="G109" s="246"/>
      <c r="H109" s="246"/>
      <c r="I109" s="246"/>
      <c r="J109" s="246"/>
      <c r="K109" s="246"/>
      <c r="L109" s="246"/>
      <c r="M109" s="246"/>
      <c r="N109" s="246"/>
      <c r="O109" s="246"/>
      <c r="P109" s="246"/>
      <c r="Q109" s="246"/>
      <c r="R109" s="246"/>
      <c r="S109" s="246"/>
      <c r="T109" s="247"/>
    </row>
    <row r="110" spans="1:29" ht="25.5" customHeight="1" x14ac:dyDescent="0.2">
      <c r="A110" s="251" t="s">
        <v>29</v>
      </c>
      <c r="B110" s="253" t="s">
        <v>28</v>
      </c>
      <c r="C110" s="254"/>
      <c r="D110" s="254"/>
      <c r="E110" s="254"/>
      <c r="F110" s="254"/>
      <c r="G110" s="254"/>
      <c r="H110" s="254"/>
      <c r="I110" s="255"/>
      <c r="J110" s="171" t="s">
        <v>42</v>
      </c>
      <c r="K110" s="168" t="s">
        <v>26</v>
      </c>
      <c r="L110" s="169"/>
      <c r="M110" s="170"/>
      <c r="N110" s="168" t="s">
        <v>43</v>
      </c>
      <c r="O110" s="169"/>
      <c r="P110" s="170"/>
      <c r="Q110" s="168" t="s">
        <v>25</v>
      </c>
      <c r="R110" s="169"/>
      <c r="S110" s="170"/>
      <c r="T110" s="171" t="s">
        <v>24</v>
      </c>
    </row>
    <row r="111" spans="1:29" x14ac:dyDescent="0.2">
      <c r="A111" s="252"/>
      <c r="B111" s="256"/>
      <c r="C111" s="257"/>
      <c r="D111" s="257"/>
      <c r="E111" s="257"/>
      <c r="F111" s="257"/>
      <c r="G111" s="257"/>
      <c r="H111" s="257"/>
      <c r="I111" s="258"/>
      <c r="J111" s="172"/>
      <c r="K111" s="5" t="s">
        <v>30</v>
      </c>
      <c r="L111" s="5" t="s">
        <v>31</v>
      </c>
      <c r="M111" s="5" t="s">
        <v>32</v>
      </c>
      <c r="N111" s="5" t="s">
        <v>36</v>
      </c>
      <c r="O111" s="5" t="s">
        <v>7</v>
      </c>
      <c r="P111" s="5" t="s">
        <v>33</v>
      </c>
      <c r="Q111" s="5" t="s">
        <v>34</v>
      </c>
      <c r="R111" s="5" t="s">
        <v>30</v>
      </c>
      <c r="S111" s="5" t="s">
        <v>35</v>
      </c>
      <c r="T111" s="172"/>
    </row>
    <row r="112" spans="1:29" x14ac:dyDescent="0.2">
      <c r="A112" s="154" t="s">
        <v>137</v>
      </c>
      <c r="B112" s="155"/>
      <c r="C112" s="155"/>
      <c r="D112" s="155"/>
      <c r="E112" s="155"/>
      <c r="F112" s="155"/>
      <c r="G112" s="155"/>
      <c r="H112" s="155"/>
      <c r="I112" s="155"/>
      <c r="J112" s="155"/>
      <c r="K112" s="155"/>
      <c r="L112" s="155"/>
      <c r="M112" s="155"/>
      <c r="N112" s="155"/>
      <c r="O112" s="155"/>
      <c r="P112" s="155"/>
      <c r="Q112" s="155"/>
      <c r="R112" s="155"/>
      <c r="S112" s="155"/>
      <c r="T112" s="156"/>
    </row>
    <row r="113" spans="1:23" s="42" customFormat="1" ht="32.1" customHeight="1" x14ac:dyDescent="0.2">
      <c r="A113" s="62" t="s">
        <v>156</v>
      </c>
      <c r="B113" s="162" t="s">
        <v>242</v>
      </c>
      <c r="C113" s="163"/>
      <c r="D113" s="163"/>
      <c r="E113" s="163"/>
      <c r="F113" s="163"/>
      <c r="G113" s="163"/>
      <c r="H113" s="163"/>
      <c r="I113" s="195"/>
      <c r="J113" s="48">
        <v>5</v>
      </c>
      <c r="K113" s="48">
        <v>1</v>
      </c>
      <c r="L113" s="48">
        <v>1</v>
      </c>
      <c r="M113" s="48">
        <v>2</v>
      </c>
      <c r="N113" s="49">
        <f>K113+L113+M113</f>
        <v>4</v>
      </c>
      <c r="O113" s="50">
        <f>P113-N113</f>
        <v>5</v>
      </c>
      <c r="P113" s="50">
        <f>ROUND(PRODUCT(J113,25)/14,0)</f>
        <v>9</v>
      </c>
      <c r="Q113" s="51" t="s">
        <v>34</v>
      </c>
      <c r="R113" s="48"/>
      <c r="S113" s="43"/>
      <c r="T113" s="48" t="s">
        <v>40</v>
      </c>
    </row>
    <row r="114" spans="1:23" s="42" customFormat="1" ht="45.6" customHeight="1" x14ac:dyDescent="0.2">
      <c r="A114" s="62" t="s">
        <v>157</v>
      </c>
      <c r="B114" s="162" t="s">
        <v>240</v>
      </c>
      <c r="C114" s="163"/>
      <c r="D114" s="163"/>
      <c r="E114" s="163"/>
      <c r="F114" s="163"/>
      <c r="G114" s="163"/>
      <c r="H114" s="163"/>
      <c r="I114" s="195"/>
      <c r="J114" s="48">
        <v>4</v>
      </c>
      <c r="K114" s="48">
        <v>2</v>
      </c>
      <c r="L114" s="48">
        <v>0</v>
      </c>
      <c r="M114" s="48">
        <v>0</v>
      </c>
      <c r="N114" s="49">
        <f>K114+L114+M114</f>
        <v>2</v>
      </c>
      <c r="O114" s="50">
        <f>P114-N114</f>
        <v>5</v>
      </c>
      <c r="P114" s="50">
        <f>ROUND(PRODUCT(J114,25)/14,0)</f>
        <v>7</v>
      </c>
      <c r="Q114" s="51" t="s">
        <v>34</v>
      </c>
      <c r="R114" s="48"/>
      <c r="S114" s="43"/>
      <c r="T114" s="48" t="s">
        <v>40</v>
      </c>
    </row>
    <row r="115" spans="1:23" s="42" customFormat="1" ht="31.5" customHeight="1" x14ac:dyDescent="0.2">
      <c r="A115" s="62" t="s">
        <v>158</v>
      </c>
      <c r="B115" s="162" t="s">
        <v>237</v>
      </c>
      <c r="C115" s="163"/>
      <c r="D115" s="163"/>
      <c r="E115" s="163"/>
      <c r="F115" s="163"/>
      <c r="G115" s="163"/>
      <c r="H115" s="163"/>
      <c r="I115" s="195"/>
      <c r="J115" s="48">
        <v>6</v>
      </c>
      <c r="K115" s="48">
        <v>2</v>
      </c>
      <c r="L115" s="48">
        <v>2</v>
      </c>
      <c r="M115" s="48">
        <v>0</v>
      </c>
      <c r="N115" s="49">
        <f>K115+L115+M115</f>
        <v>4</v>
      </c>
      <c r="O115" s="50">
        <f>P115-N115</f>
        <v>7</v>
      </c>
      <c r="P115" s="50">
        <f>ROUND(PRODUCT(J115,25)/14,0)</f>
        <v>11</v>
      </c>
      <c r="Q115" s="51"/>
      <c r="R115" s="48" t="s">
        <v>30</v>
      </c>
      <c r="S115" s="43"/>
      <c r="T115" s="48" t="s">
        <v>40</v>
      </c>
    </row>
    <row r="116" spans="1:23" s="42" customFormat="1" ht="29.1" customHeight="1" x14ac:dyDescent="0.2">
      <c r="A116" s="47" t="s">
        <v>116</v>
      </c>
      <c r="B116" s="281" t="s">
        <v>238</v>
      </c>
      <c r="C116" s="282"/>
      <c r="D116" s="282"/>
      <c r="E116" s="282"/>
      <c r="F116" s="282"/>
      <c r="G116" s="282"/>
      <c r="H116" s="282"/>
      <c r="I116" s="283"/>
      <c r="J116" s="48">
        <v>3</v>
      </c>
      <c r="K116" s="48">
        <v>0</v>
      </c>
      <c r="L116" s="48">
        <v>0</v>
      </c>
      <c r="M116" s="48">
        <v>2</v>
      </c>
      <c r="N116" s="49">
        <f>K116+L116+M116</f>
        <v>2</v>
      </c>
      <c r="O116" s="50">
        <f>P116-N116</f>
        <v>3</v>
      </c>
      <c r="P116" s="50">
        <f>ROUND(PRODUCT(J116,25)/14,0)</f>
        <v>5</v>
      </c>
      <c r="Q116" s="51"/>
      <c r="R116" s="48" t="s">
        <v>30</v>
      </c>
      <c r="S116" s="43"/>
      <c r="T116" s="48" t="s">
        <v>39</v>
      </c>
    </row>
    <row r="117" spans="1:23" s="42" customFormat="1" ht="13.35" customHeight="1" x14ac:dyDescent="0.2">
      <c r="A117" s="101" t="s">
        <v>210</v>
      </c>
      <c r="B117" s="266" t="s">
        <v>239</v>
      </c>
      <c r="C117" s="267"/>
      <c r="D117" s="267"/>
      <c r="E117" s="267"/>
      <c r="F117" s="267"/>
      <c r="G117" s="267"/>
      <c r="H117" s="267"/>
      <c r="I117" s="268"/>
      <c r="J117" s="48">
        <v>4</v>
      </c>
      <c r="K117" s="48">
        <v>2</v>
      </c>
      <c r="L117" s="48">
        <v>1</v>
      </c>
      <c r="M117" s="48">
        <v>1</v>
      </c>
      <c r="N117" s="49">
        <f>K117+L117+M117</f>
        <v>4</v>
      </c>
      <c r="O117" s="50">
        <f>P117-N117</f>
        <v>3</v>
      </c>
      <c r="P117" s="50">
        <f>ROUND(PRODUCT(J117,25)/14,0)</f>
        <v>7</v>
      </c>
      <c r="Q117" s="51" t="s">
        <v>34</v>
      </c>
      <c r="R117" s="48"/>
      <c r="S117" s="43"/>
      <c r="T117" s="48" t="s">
        <v>39</v>
      </c>
    </row>
    <row r="118" spans="1:23" x14ac:dyDescent="0.2">
      <c r="A118" s="141" t="s">
        <v>141</v>
      </c>
      <c r="B118" s="142"/>
      <c r="C118" s="142"/>
      <c r="D118" s="142"/>
      <c r="E118" s="142"/>
      <c r="F118" s="142"/>
      <c r="G118" s="142"/>
      <c r="H118" s="142"/>
      <c r="I118" s="142"/>
      <c r="J118" s="142"/>
      <c r="K118" s="142"/>
      <c r="L118" s="142"/>
      <c r="M118" s="142"/>
      <c r="N118" s="142"/>
      <c r="O118" s="142"/>
      <c r="P118" s="142"/>
      <c r="Q118" s="142"/>
      <c r="R118" s="142"/>
      <c r="S118" s="142"/>
      <c r="T118" s="143"/>
    </row>
    <row r="119" spans="1:23" s="42" customFormat="1" ht="30" customHeight="1" x14ac:dyDescent="0.2">
      <c r="A119" s="117" t="s">
        <v>159</v>
      </c>
      <c r="B119" s="162" t="s">
        <v>241</v>
      </c>
      <c r="C119" s="163"/>
      <c r="D119" s="163"/>
      <c r="E119" s="163"/>
      <c r="F119" s="163"/>
      <c r="G119" s="163"/>
      <c r="H119" s="163"/>
      <c r="I119" s="195"/>
      <c r="J119" s="48">
        <v>4</v>
      </c>
      <c r="K119" s="48">
        <v>1</v>
      </c>
      <c r="L119" s="48">
        <v>1</v>
      </c>
      <c r="M119" s="48">
        <v>2</v>
      </c>
      <c r="N119" s="49">
        <f>K119+L119+M119</f>
        <v>4</v>
      </c>
      <c r="O119" s="50">
        <f>P119-N119</f>
        <v>3</v>
      </c>
      <c r="P119" s="50">
        <f>ROUND(PRODUCT(J119,25)/14,0)</f>
        <v>7</v>
      </c>
      <c r="Q119" s="51" t="s">
        <v>34</v>
      </c>
      <c r="R119" s="48"/>
      <c r="S119" s="43"/>
      <c r="T119" s="48" t="s">
        <v>40</v>
      </c>
    </row>
    <row r="120" spans="1:23" s="42" customFormat="1" ht="45" customHeight="1" x14ac:dyDescent="0.2">
      <c r="A120" s="117" t="s">
        <v>160</v>
      </c>
      <c r="B120" s="162" t="s">
        <v>243</v>
      </c>
      <c r="C120" s="163"/>
      <c r="D120" s="163"/>
      <c r="E120" s="163"/>
      <c r="F120" s="163"/>
      <c r="G120" s="163"/>
      <c r="H120" s="163"/>
      <c r="I120" s="195"/>
      <c r="J120" s="48">
        <v>4</v>
      </c>
      <c r="K120" s="48">
        <v>2</v>
      </c>
      <c r="L120" s="48">
        <v>0</v>
      </c>
      <c r="M120" s="48">
        <v>0</v>
      </c>
      <c r="N120" s="49">
        <f>K120+L120+M120</f>
        <v>2</v>
      </c>
      <c r="O120" s="50">
        <f>P120-N120</f>
        <v>5</v>
      </c>
      <c r="P120" s="50">
        <f>ROUND(PRODUCT(J120,25)/14,0)</f>
        <v>7</v>
      </c>
      <c r="Q120" s="51" t="s">
        <v>34</v>
      </c>
      <c r="R120" s="48"/>
      <c r="S120" s="43"/>
      <c r="T120" s="48" t="s">
        <v>40</v>
      </c>
    </row>
    <row r="121" spans="1:23" s="42" customFormat="1" ht="38.25" customHeight="1" x14ac:dyDescent="0.2">
      <c r="A121" s="117" t="s">
        <v>161</v>
      </c>
      <c r="B121" s="306" t="s">
        <v>244</v>
      </c>
      <c r="C121" s="307"/>
      <c r="D121" s="307"/>
      <c r="E121" s="307"/>
      <c r="F121" s="307"/>
      <c r="G121" s="307"/>
      <c r="H121" s="307"/>
      <c r="I121" s="308"/>
      <c r="J121" s="48">
        <v>3</v>
      </c>
      <c r="K121" s="48">
        <v>2</v>
      </c>
      <c r="L121" s="48">
        <v>0</v>
      </c>
      <c r="M121" s="48">
        <v>0</v>
      </c>
      <c r="N121" s="49">
        <f>K121+L121+M121</f>
        <v>2</v>
      </c>
      <c r="O121" s="50">
        <f>P121-N121</f>
        <v>3</v>
      </c>
      <c r="P121" s="50">
        <f>ROUND(PRODUCT(J121,25)/14,0)</f>
        <v>5</v>
      </c>
      <c r="Q121" s="51"/>
      <c r="R121" s="48" t="s">
        <v>30</v>
      </c>
      <c r="S121" s="43"/>
      <c r="T121" s="48" t="s">
        <v>40</v>
      </c>
    </row>
    <row r="122" spans="1:23" x14ac:dyDescent="0.2">
      <c r="A122" s="10" t="s">
        <v>27</v>
      </c>
      <c r="B122" s="297"/>
      <c r="C122" s="298"/>
      <c r="D122" s="298"/>
      <c r="E122" s="298"/>
      <c r="F122" s="298"/>
      <c r="G122" s="298"/>
      <c r="H122" s="298"/>
      <c r="I122" s="299"/>
      <c r="J122" s="10">
        <f t="shared" ref="J122:P122" si="4">SUM(J113:J121)</f>
        <v>33</v>
      </c>
      <c r="K122" s="10">
        <f t="shared" si="4"/>
        <v>12</v>
      </c>
      <c r="L122" s="10">
        <f t="shared" si="4"/>
        <v>5</v>
      </c>
      <c r="M122" s="10">
        <f t="shared" si="4"/>
        <v>7</v>
      </c>
      <c r="N122" s="10">
        <f t="shared" si="4"/>
        <v>24</v>
      </c>
      <c r="O122" s="10">
        <f t="shared" si="4"/>
        <v>34</v>
      </c>
      <c r="P122" s="10">
        <f t="shared" si="4"/>
        <v>58</v>
      </c>
      <c r="Q122" s="10">
        <f>COUNTIF(Q113:Q121,"E")</f>
        <v>5</v>
      </c>
      <c r="R122" s="10">
        <f>COUNTIF(R113:R121,"C")</f>
        <v>3</v>
      </c>
      <c r="S122" s="10">
        <f>COUNTIF(S113:S121,"VP")</f>
        <v>0</v>
      </c>
      <c r="T122" s="9">
        <f>COUNTA(T113:T121)</f>
        <v>8</v>
      </c>
      <c r="U122" s="284" t="str">
        <f>IF(Q122&gt;=SUM(R122:S122),"Corect","E trebuie să fie cel puțin egal cu C+VP")</f>
        <v>Corect</v>
      </c>
      <c r="V122" s="285"/>
      <c r="W122" s="285"/>
    </row>
    <row r="123" spans="1:23" s="115" customFormat="1" x14ac:dyDescent="0.2">
      <c r="A123" s="23"/>
      <c r="B123" s="23"/>
      <c r="C123" s="23"/>
      <c r="D123" s="23"/>
      <c r="E123" s="23"/>
      <c r="F123" s="23"/>
      <c r="G123" s="23"/>
      <c r="H123" s="23"/>
      <c r="I123" s="23"/>
      <c r="J123" s="23"/>
      <c r="K123" s="23"/>
      <c r="L123" s="23"/>
      <c r="M123" s="23"/>
      <c r="N123" s="23"/>
      <c r="O123" s="23"/>
      <c r="P123" s="23"/>
      <c r="Q123" s="23"/>
      <c r="R123" s="23"/>
      <c r="S123" s="23"/>
      <c r="T123" s="24"/>
      <c r="U123" s="116"/>
    </row>
    <row r="124" spans="1:23" s="115" customFormat="1" x14ac:dyDescent="0.2">
      <c r="A124" s="23"/>
      <c r="B124" s="23"/>
      <c r="C124" s="23"/>
      <c r="D124" s="23"/>
      <c r="E124" s="23"/>
      <c r="F124" s="23"/>
      <c r="G124" s="23"/>
      <c r="H124" s="23"/>
      <c r="I124" s="23"/>
      <c r="J124" s="23"/>
      <c r="K124" s="23"/>
      <c r="L124" s="23"/>
      <c r="M124" s="23"/>
      <c r="N124" s="23"/>
      <c r="O124" s="23"/>
      <c r="P124" s="23"/>
      <c r="Q124" s="23"/>
      <c r="R124" s="23"/>
      <c r="S124" s="23"/>
      <c r="T124" s="24"/>
      <c r="U124" s="116"/>
    </row>
    <row r="125" spans="1:23" s="115" customFormat="1" x14ac:dyDescent="0.2">
      <c r="A125" s="23"/>
      <c r="B125" s="23"/>
      <c r="C125" s="23"/>
      <c r="D125" s="23"/>
      <c r="E125" s="23"/>
      <c r="F125" s="23"/>
      <c r="G125" s="23"/>
      <c r="H125" s="23"/>
      <c r="I125" s="23"/>
      <c r="J125" s="23"/>
      <c r="K125" s="23"/>
      <c r="L125" s="23"/>
      <c r="M125" s="23"/>
      <c r="N125" s="23"/>
      <c r="O125" s="23"/>
      <c r="P125" s="23"/>
      <c r="Q125" s="23"/>
      <c r="R125" s="23"/>
      <c r="S125" s="23"/>
      <c r="T125" s="24"/>
      <c r="U125" s="116"/>
    </row>
    <row r="126" spans="1:23" s="115" customFormat="1" x14ac:dyDescent="0.2">
      <c r="A126" s="23"/>
      <c r="B126" s="23"/>
      <c r="C126" s="23"/>
      <c r="D126" s="23"/>
      <c r="E126" s="23"/>
      <c r="F126" s="23"/>
      <c r="G126" s="23"/>
      <c r="H126" s="23"/>
      <c r="I126" s="23"/>
      <c r="J126" s="23"/>
      <c r="K126" s="23"/>
      <c r="L126" s="23"/>
      <c r="M126" s="23"/>
      <c r="N126" s="23"/>
      <c r="O126" s="23"/>
      <c r="P126" s="23"/>
      <c r="Q126" s="23"/>
      <c r="R126" s="23"/>
      <c r="S126" s="23"/>
      <c r="T126" s="24"/>
      <c r="U126" s="116"/>
    </row>
    <row r="127" spans="1:23" s="115" customFormat="1" x14ac:dyDescent="0.2">
      <c r="A127" s="23"/>
      <c r="B127" s="23"/>
      <c r="C127" s="23"/>
      <c r="D127" s="23"/>
      <c r="E127" s="23"/>
      <c r="F127" s="23"/>
      <c r="G127" s="23"/>
      <c r="H127" s="23"/>
      <c r="I127" s="23"/>
      <c r="J127" s="23"/>
      <c r="K127" s="23"/>
      <c r="L127" s="23"/>
      <c r="M127" s="23"/>
      <c r="N127" s="23"/>
      <c r="O127" s="23"/>
      <c r="P127" s="23"/>
      <c r="Q127" s="23"/>
      <c r="R127" s="23"/>
      <c r="S127" s="23"/>
      <c r="T127" s="24"/>
      <c r="U127" s="116"/>
    </row>
    <row r="128" spans="1:23" s="115" customFormat="1" x14ac:dyDescent="0.2">
      <c r="A128" s="23"/>
      <c r="B128" s="23"/>
      <c r="C128" s="23"/>
      <c r="D128" s="23"/>
      <c r="E128" s="23"/>
      <c r="F128" s="23"/>
      <c r="G128" s="23"/>
      <c r="H128" s="23"/>
      <c r="I128" s="23"/>
      <c r="J128" s="23"/>
      <c r="K128" s="23"/>
      <c r="L128" s="23"/>
      <c r="M128" s="23"/>
      <c r="N128" s="23"/>
      <c r="O128" s="23"/>
      <c r="P128" s="23"/>
      <c r="Q128" s="23"/>
      <c r="R128" s="23"/>
      <c r="S128" s="23"/>
      <c r="T128" s="24"/>
      <c r="U128" s="116"/>
    </row>
    <row r="129" spans="1:29" s="115" customFormat="1" x14ac:dyDescent="0.2">
      <c r="A129" s="23"/>
      <c r="B129" s="23"/>
      <c r="C129" s="23"/>
      <c r="D129" s="23"/>
      <c r="E129" s="23"/>
      <c r="F129" s="23"/>
      <c r="G129" s="23"/>
      <c r="H129" s="23"/>
      <c r="I129" s="23"/>
      <c r="J129" s="23"/>
      <c r="K129" s="23"/>
      <c r="L129" s="23"/>
      <c r="M129" s="23"/>
      <c r="N129" s="23"/>
      <c r="O129" s="23"/>
      <c r="P129" s="23"/>
      <c r="Q129" s="23"/>
      <c r="R129" s="23"/>
      <c r="S129" s="23"/>
      <c r="T129" s="24"/>
      <c r="U129" s="116"/>
    </row>
    <row r="130" spans="1:29" s="115" customFormat="1" x14ac:dyDescent="0.2">
      <c r="A130" s="23"/>
      <c r="B130" s="23"/>
      <c r="C130" s="23"/>
      <c r="D130" s="23"/>
      <c r="E130" s="23"/>
      <c r="F130" s="23"/>
      <c r="G130" s="23"/>
      <c r="H130" s="23"/>
      <c r="I130" s="23"/>
      <c r="J130" s="23"/>
      <c r="K130" s="23"/>
      <c r="L130" s="23"/>
      <c r="M130" s="23"/>
      <c r="N130" s="23"/>
      <c r="O130" s="23"/>
      <c r="P130" s="23"/>
      <c r="Q130" s="23"/>
      <c r="R130" s="23"/>
      <c r="S130" s="23"/>
      <c r="T130" s="24"/>
      <c r="U130" s="116"/>
    </row>
    <row r="131" spans="1:29" s="115" customFormat="1" x14ac:dyDescent="0.2">
      <c r="A131" s="23"/>
      <c r="B131" s="23"/>
      <c r="C131" s="23"/>
      <c r="D131" s="23"/>
      <c r="E131" s="23"/>
      <c r="F131" s="23"/>
      <c r="G131" s="23"/>
      <c r="H131" s="23"/>
      <c r="I131" s="23"/>
      <c r="J131" s="23"/>
      <c r="K131" s="23"/>
      <c r="L131" s="23"/>
      <c r="M131" s="23"/>
      <c r="N131" s="23"/>
      <c r="O131" s="23"/>
      <c r="P131" s="23"/>
      <c r="Q131" s="23"/>
      <c r="R131" s="23"/>
      <c r="S131" s="23"/>
      <c r="T131" s="24"/>
      <c r="U131" s="116"/>
    </row>
    <row r="132" spans="1:29" s="115" customFormat="1" x14ac:dyDescent="0.2">
      <c r="A132" s="23"/>
      <c r="B132" s="23"/>
      <c r="C132" s="23"/>
      <c r="D132" s="23"/>
      <c r="E132" s="23"/>
      <c r="F132" s="23"/>
      <c r="G132" s="23"/>
      <c r="H132" s="23"/>
      <c r="I132" s="23"/>
      <c r="J132" s="23"/>
      <c r="K132" s="23"/>
      <c r="L132" s="23"/>
      <c r="M132" s="23"/>
      <c r="N132" s="23"/>
      <c r="O132" s="23"/>
      <c r="P132" s="23"/>
      <c r="Q132" s="23"/>
      <c r="R132" s="23"/>
      <c r="S132" s="23"/>
      <c r="T132" s="24"/>
      <c r="U132" s="116"/>
    </row>
    <row r="133" spans="1:29" ht="19.5" customHeight="1" x14ac:dyDescent="0.2">
      <c r="A133" s="245" t="s">
        <v>49</v>
      </c>
      <c r="B133" s="246"/>
      <c r="C133" s="246"/>
      <c r="D133" s="246"/>
      <c r="E133" s="246"/>
      <c r="F133" s="246"/>
      <c r="G133" s="246"/>
      <c r="H133" s="246"/>
      <c r="I133" s="246"/>
      <c r="J133" s="246"/>
      <c r="K133" s="246"/>
      <c r="L133" s="246"/>
      <c r="M133" s="246"/>
      <c r="N133" s="246"/>
      <c r="O133" s="246"/>
      <c r="P133" s="246"/>
      <c r="Q133" s="246"/>
      <c r="R133" s="246"/>
      <c r="S133" s="246"/>
      <c r="T133" s="247"/>
    </row>
    <row r="134" spans="1:29" ht="25.5" customHeight="1" x14ac:dyDescent="0.2">
      <c r="A134" s="251" t="s">
        <v>29</v>
      </c>
      <c r="B134" s="253" t="s">
        <v>28</v>
      </c>
      <c r="C134" s="254"/>
      <c r="D134" s="254"/>
      <c r="E134" s="254"/>
      <c r="F134" s="254"/>
      <c r="G134" s="254"/>
      <c r="H134" s="254"/>
      <c r="I134" s="255"/>
      <c r="J134" s="171" t="s">
        <v>42</v>
      </c>
      <c r="K134" s="168" t="s">
        <v>26</v>
      </c>
      <c r="L134" s="169"/>
      <c r="M134" s="170"/>
      <c r="N134" s="168" t="s">
        <v>43</v>
      </c>
      <c r="O134" s="169"/>
      <c r="P134" s="170"/>
      <c r="Q134" s="168" t="s">
        <v>25</v>
      </c>
      <c r="R134" s="169"/>
      <c r="S134" s="170"/>
      <c r="T134" s="171" t="s">
        <v>24</v>
      </c>
    </row>
    <row r="135" spans="1:29" x14ac:dyDescent="0.2">
      <c r="A135" s="252"/>
      <c r="B135" s="256"/>
      <c r="C135" s="257"/>
      <c r="D135" s="257"/>
      <c r="E135" s="257"/>
      <c r="F135" s="257"/>
      <c r="G135" s="257"/>
      <c r="H135" s="257"/>
      <c r="I135" s="258"/>
      <c r="J135" s="172"/>
      <c r="K135" s="5" t="s">
        <v>30</v>
      </c>
      <c r="L135" s="5" t="s">
        <v>31</v>
      </c>
      <c r="M135" s="5" t="s">
        <v>32</v>
      </c>
      <c r="N135" s="5" t="s">
        <v>36</v>
      </c>
      <c r="O135" s="5" t="s">
        <v>7</v>
      </c>
      <c r="P135" s="5" t="s">
        <v>33</v>
      </c>
      <c r="Q135" s="5" t="s">
        <v>34</v>
      </c>
      <c r="R135" s="5" t="s">
        <v>30</v>
      </c>
      <c r="S135" s="5" t="s">
        <v>35</v>
      </c>
      <c r="T135" s="172"/>
    </row>
    <row r="136" spans="1:29" x14ac:dyDescent="0.2">
      <c r="A136" s="154" t="s">
        <v>162</v>
      </c>
      <c r="B136" s="155"/>
      <c r="C136" s="155"/>
      <c r="D136" s="155"/>
      <c r="E136" s="155"/>
      <c r="F136" s="155"/>
      <c r="G136" s="155"/>
      <c r="H136" s="155"/>
      <c r="I136" s="155"/>
      <c r="J136" s="155"/>
      <c r="K136" s="155"/>
      <c r="L136" s="155"/>
      <c r="M136" s="155"/>
      <c r="N136" s="155"/>
      <c r="O136" s="155"/>
      <c r="P136" s="155"/>
      <c r="Q136" s="155"/>
      <c r="R136" s="155"/>
      <c r="S136" s="155"/>
      <c r="T136" s="156"/>
    </row>
    <row r="137" spans="1:29" s="42" customFormat="1" ht="39" customHeight="1" x14ac:dyDescent="0.2">
      <c r="A137" s="62" t="s">
        <v>163</v>
      </c>
      <c r="B137" s="162" t="s">
        <v>248</v>
      </c>
      <c r="C137" s="163"/>
      <c r="D137" s="163"/>
      <c r="E137" s="163"/>
      <c r="F137" s="163"/>
      <c r="G137" s="163"/>
      <c r="H137" s="163"/>
      <c r="I137" s="195"/>
      <c r="J137" s="48">
        <v>5</v>
      </c>
      <c r="K137" s="48">
        <v>2</v>
      </c>
      <c r="L137" s="48">
        <v>0</v>
      </c>
      <c r="M137" s="48">
        <v>1</v>
      </c>
      <c r="N137" s="49">
        <f>K137+L137+M137</f>
        <v>3</v>
      </c>
      <c r="O137" s="50">
        <f>P137-N137</f>
        <v>7</v>
      </c>
      <c r="P137" s="50">
        <f>ROUND(PRODUCT(J137,25)/12,0)</f>
        <v>10</v>
      </c>
      <c r="Q137" s="51" t="s">
        <v>34</v>
      </c>
      <c r="R137" s="48"/>
      <c r="S137" s="43"/>
      <c r="T137" s="48" t="s">
        <v>40</v>
      </c>
    </row>
    <row r="138" spans="1:29" s="42" customFormat="1" ht="39" customHeight="1" x14ac:dyDescent="0.2">
      <c r="A138" s="62" t="s">
        <v>164</v>
      </c>
      <c r="B138" s="162" t="s">
        <v>250</v>
      </c>
      <c r="C138" s="163"/>
      <c r="D138" s="163"/>
      <c r="E138" s="163"/>
      <c r="F138" s="163"/>
      <c r="G138" s="163"/>
      <c r="H138" s="163"/>
      <c r="I138" s="195"/>
      <c r="J138" s="48">
        <v>4</v>
      </c>
      <c r="K138" s="48">
        <v>1</v>
      </c>
      <c r="L138" s="48">
        <v>1</v>
      </c>
      <c r="M138" s="48">
        <v>1</v>
      </c>
      <c r="N138" s="49">
        <f>K138+L138+M138</f>
        <v>3</v>
      </c>
      <c r="O138" s="50">
        <f>P138-N138</f>
        <v>5</v>
      </c>
      <c r="P138" s="50">
        <f>ROUND(PRODUCT(J138,25)/12,0)</f>
        <v>8</v>
      </c>
      <c r="Q138" s="51" t="s">
        <v>34</v>
      </c>
      <c r="R138" s="48"/>
      <c r="S138" s="43"/>
      <c r="T138" s="48" t="s">
        <v>40</v>
      </c>
    </row>
    <row r="139" spans="1:29" s="42" customFormat="1" ht="13.35" customHeight="1" x14ac:dyDescent="0.2">
      <c r="A139" s="62" t="s">
        <v>165</v>
      </c>
      <c r="B139" s="266" t="s">
        <v>245</v>
      </c>
      <c r="C139" s="267"/>
      <c r="D139" s="267"/>
      <c r="E139" s="267"/>
      <c r="F139" s="267"/>
      <c r="G139" s="267"/>
      <c r="H139" s="267"/>
      <c r="I139" s="268"/>
      <c r="J139" s="48">
        <v>6</v>
      </c>
      <c r="K139" s="48">
        <v>2</v>
      </c>
      <c r="L139" s="48">
        <v>2</v>
      </c>
      <c r="M139" s="48">
        <v>0</v>
      </c>
      <c r="N139" s="49">
        <f>K139+L139+M139</f>
        <v>4</v>
      </c>
      <c r="O139" s="50">
        <f>P139-N139</f>
        <v>9</v>
      </c>
      <c r="P139" s="50">
        <f>ROUND(PRODUCT(J139,25)/12,0)</f>
        <v>13</v>
      </c>
      <c r="Q139" s="51"/>
      <c r="R139" s="48" t="s">
        <v>30</v>
      </c>
      <c r="S139" s="43"/>
      <c r="T139" s="48" t="s">
        <v>40</v>
      </c>
    </row>
    <row r="140" spans="1:29" s="42" customFormat="1" ht="26.45" customHeight="1" x14ac:dyDescent="0.2">
      <c r="A140" s="47" t="s">
        <v>117</v>
      </c>
      <c r="B140" s="162" t="s">
        <v>246</v>
      </c>
      <c r="C140" s="163"/>
      <c r="D140" s="163"/>
      <c r="E140" s="163"/>
      <c r="F140" s="163"/>
      <c r="G140" s="163"/>
      <c r="H140" s="163"/>
      <c r="I140" s="195"/>
      <c r="J140" s="48">
        <v>3</v>
      </c>
      <c r="K140" s="48">
        <v>0</v>
      </c>
      <c r="L140" s="48">
        <v>0</v>
      </c>
      <c r="M140" s="48">
        <v>2</v>
      </c>
      <c r="N140" s="49">
        <f>K140+L140+M140</f>
        <v>2</v>
      </c>
      <c r="O140" s="50">
        <f>P140-N140</f>
        <v>4</v>
      </c>
      <c r="P140" s="50">
        <f>ROUND(PRODUCT(J140,25)/12,0)</f>
        <v>6</v>
      </c>
      <c r="Q140" s="51"/>
      <c r="R140" s="48" t="s">
        <v>30</v>
      </c>
      <c r="S140" s="43"/>
      <c r="T140" s="48" t="s">
        <v>39</v>
      </c>
    </row>
    <row r="141" spans="1:29" s="42" customFormat="1" ht="17.45" customHeight="1" x14ac:dyDescent="0.2">
      <c r="A141" s="47" t="s">
        <v>118</v>
      </c>
      <c r="B141" s="266" t="s">
        <v>247</v>
      </c>
      <c r="C141" s="267"/>
      <c r="D141" s="267"/>
      <c r="E141" s="267"/>
      <c r="F141" s="267"/>
      <c r="G141" s="267"/>
      <c r="H141" s="267"/>
      <c r="I141" s="268"/>
      <c r="J141" s="48">
        <v>4</v>
      </c>
      <c r="K141" s="48">
        <v>2</v>
      </c>
      <c r="L141" s="48">
        <v>2</v>
      </c>
      <c r="M141" s="48">
        <v>0</v>
      </c>
      <c r="N141" s="49">
        <f>K141+L141+M141</f>
        <v>4</v>
      </c>
      <c r="O141" s="50">
        <f>P141-N141</f>
        <v>4</v>
      </c>
      <c r="P141" s="50">
        <f>ROUND(PRODUCT(J141,25)/12,0)</f>
        <v>8</v>
      </c>
      <c r="Q141" s="51" t="s">
        <v>34</v>
      </c>
      <c r="R141" s="48"/>
      <c r="S141" s="43"/>
      <c r="T141" s="48" t="s">
        <v>39</v>
      </c>
    </row>
    <row r="142" spans="1:29" x14ac:dyDescent="0.2">
      <c r="A142" s="141" t="s">
        <v>148</v>
      </c>
      <c r="B142" s="142"/>
      <c r="C142" s="142"/>
      <c r="D142" s="142"/>
      <c r="E142" s="142"/>
      <c r="F142" s="142"/>
      <c r="G142" s="142"/>
      <c r="H142" s="142"/>
      <c r="I142" s="142"/>
      <c r="J142" s="142"/>
      <c r="K142" s="142"/>
      <c r="L142" s="142"/>
      <c r="M142" s="142"/>
      <c r="N142" s="142"/>
      <c r="O142" s="142"/>
      <c r="P142" s="142"/>
      <c r="Q142" s="142"/>
      <c r="R142" s="142"/>
      <c r="S142" s="142"/>
      <c r="T142" s="143"/>
    </row>
    <row r="143" spans="1:29" s="42" customFormat="1" ht="39.6" customHeight="1" x14ac:dyDescent="0.2">
      <c r="A143" s="65" t="s">
        <v>166</v>
      </c>
      <c r="B143" s="162" t="s">
        <v>249</v>
      </c>
      <c r="C143" s="163"/>
      <c r="D143" s="163"/>
      <c r="E143" s="163"/>
      <c r="F143" s="163"/>
      <c r="G143" s="163"/>
      <c r="H143" s="163"/>
      <c r="I143" s="195"/>
      <c r="J143" s="48">
        <v>4</v>
      </c>
      <c r="K143" s="48">
        <v>2</v>
      </c>
      <c r="L143" s="48">
        <v>0</v>
      </c>
      <c r="M143" s="48">
        <v>1</v>
      </c>
      <c r="N143" s="49">
        <f>K143+L143+M143</f>
        <v>3</v>
      </c>
      <c r="O143" s="50">
        <f>P143-N143</f>
        <v>5</v>
      </c>
      <c r="P143" s="50">
        <f>ROUND(PRODUCT(J143,25)/12,0)</f>
        <v>8</v>
      </c>
      <c r="Q143" s="51" t="s">
        <v>34</v>
      </c>
      <c r="R143" s="48"/>
      <c r="S143" s="43"/>
      <c r="T143" s="48" t="s">
        <v>40</v>
      </c>
    </row>
    <row r="144" spans="1:29" s="42" customFormat="1" ht="42" customHeight="1" x14ac:dyDescent="0.2">
      <c r="A144" s="62" t="s">
        <v>167</v>
      </c>
      <c r="B144" s="162" t="s">
        <v>280</v>
      </c>
      <c r="C144" s="163"/>
      <c r="D144" s="163"/>
      <c r="E144" s="163"/>
      <c r="F144" s="163"/>
      <c r="G144" s="163"/>
      <c r="H144" s="163"/>
      <c r="I144" s="195"/>
      <c r="J144" s="48">
        <v>4</v>
      </c>
      <c r="K144" s="48">
        <v>1</v>
      </c>
      <c r="L144" s="48">
        <v>1</v>
      </c>
      <c r="M144" s="48">
        <v>1</v>
      </c>
      <c r="N144" s="49">
        <f>K144+L144+M144</f>
        <v>3</v>
      </c>
      <c r="O144" s="50">
        <f>P144-N144</f>
        <v>5</v>
      </c>
      <c r="P144" s="50">
        <f>ROUND(PRODUCT(J144,25)/12,0)</f>
        <v>8</v>
      </c>
      <c r="Q144" s="51" t="s">
        <v>34</v>
      </c>
      <c r="R144" s="48"/>
      <c r="S144" s="43"/>
      <c r="T144" s="48" t="s">
        <v>40</v>
      </c>
    </row>
    <row r="145" spans="1:23" s="42" customFormat="1" ht="13.35" customHeight="1" x14ac:dyDescent="0.2">
      <c r="A145" s="53" t="s">
        <v>168</v>
      </c>
      <c r="B145" s="263" t="s">
        <v>251</v>
      </c>
      <c r="C145" s="264"/>
      <c r="D145" s="264"/>
      <c r="E145" s="264"/>
      <c r="F145" s="264"/>
      <c r="G145" s="264"/>
      <c r="H145" s="264"/>
      <c r="I145" s="265"/>
      <c r="J145" s="48">
        <v>3</v>
      </c>
      <c r="K145" s="48">
        <v>1</v>
      </c>
      <c r="L145" s="48">
        <v>1</v>
      </c>
      <c r="M145" s="48">
        <v>0</v>
      </c>
      <c r="N145" s="49">
        <f>K145+L145+M145</f>
        <v>2</v>
      </c>
      <c r="O145" s="50">
        <f>P145-N145</f>
        <v>4</v>
      </c>
      <c r="P145" s="50">
        <f>ROUND(PRODUCT(J145,25)/12,0)</f>
        <v>6</v>
      </c>
      <c r="Q145" s="51"/>
      <c r="R145" s="48" t="s">
        <v>30</v>
      </c>
      <c r="S145" s="43"/>
      <c r="T145" s="48" t="s">
        <v>40</v>
      </c>
    </row>
    <row r="146" spans="1:23" ht="11.25" customHeight="1" x14ac:dyDescent="0.2">
      <c r="A146" s="10" t="s">
        <v>27</v>
      </c>
      <c r="B146" s="297"/>
      <c r="C146" s="298"/>
      <c r="D146" s="298"/>
      <c r="E146" s="298"/>
      <c r="F146" s="298"/>
      <c r="G146" s="298"/>
      <c r="H146" s="298"/>
      <c r="I146" s="299"/>
      <c r="J146" s="10">
        <f t="shared" ref="J146:P146" si="5">SUM(J137:J145)</f>
        <v>33</v>
      </c>
      <c r="K146" s="10">
        <f t="shared" si="5"/>
        <v>11</v>
      </c>
      <c r="L146" s="10">
        <f t="shared" si="5"/>
        <v>7</v>
      </c>
      <c r="M146" s="10">
        <f t="shared" si="5"/>
        <v>6</v>
      </c>
      <c r="N146" s="10">
        <f t="shared" si="5"/>
        <v>24</v>
      </c>
      <c r="O146" s="10">
        <f t="shared" si="5"/>
        <v>43</v>
      </c>
      <c r="P146" s="10">
        <f t="shared" si="5"/>
        <v>67</v>
      </c>
      <c r="Q146" s="10">
        <f>COUNTIF(Q137:Q145,"E")</f>
        <v>5</v>
      </c>
      <c r="R146" s="10">
        <f>COUNTIF(R137:R145,"C")</f>
        <v>3</v>
      </c>
      <c r="S146" s="10">
        <f>COUNTIF(S137:S145,"VP")</f>
        <v>0</v>
      </c>
      <c r="T146" s="9">
        <f>COUNTA(T137:T145)</f>
        <v>8</v>
      </c>
      <c r="U146" s="284" t="str">
        <f>IF(Q146&gt;=SUM(R146:S146),"Corect","E trebuie să fie cel puțin egal cu C+VP")</f>
        <v>Corect</v>
      </c>
      <c r="V146" s="285"/>
      <c r="W146" s="285"/>
    </row>
    <row r="147" spans="1:23" s="115" customFormat="1" ht="11.25" customHeight="1" x14ac:dyDescent="0.2">
      <c r="A147" s="23"/>
      <c r="B147" s="23"/>
      <c r="C147" s="23"/>
      <c r="D147" s="23"/>
      <c r="E147" s="23"/>
      <c r="F147" s="23"/>
      <c r="G147" s="23"/>
      <c r="H147" s="23"/>
      <c r="I147" s="23"/>
      <c r="J147" s="23"/>
      <c r="K147" s="23"/>
      <c r="L147" s="23"/>
      <c r="M147" s="23"/>
      <c r="N147" s="23"/>
      <c r="O147" s="23"/>
      <c r="P147" s="23"/>
      <c r="Q147" s="23"/>
      <c r="R147" s="23"/>
      <c r="S147" s="23"/>
      <c r="T147" s="24"/>
      <c r="U147" s="116"/>
    </row>
    <row r="148" spans="1:23" s="115" customFormat="1" ht="11.25" customHeight="1" x14ac:dyDescent="0.2">
      <c r="A148" s="23"/>
      <c r="B148" s="23"/>
      <c r="C148" s="23"/>
      <c r="D148" s="23"/>
      <c r="E148" s="23"/>
      <c r="F148" s="23"/>
      <c r="G148" s="23"/>
      <c r="H148" s="23"/>
      <c r="I148" s="23"/>
      <c r="J148" s="23"/>
      <c r="K148" s="23"/>
      <c r="L148" s="23"/>
      <c r="M148" s="23"/>
      <c r="N148" s="23"/>
      <c r="O148" s="23"/>
      <c r="P148" s="23"/>
      <c r="Q148" s="23"/>
      <c r="R148" s="23"/>
      <c r="S148" s="23"/>
      <c r="T148" s="24"/>
      <c r="U148" s="116"/>
    </row>
    <row r="149" spans="1:23" s="115" customFormat="1" ht="11.25" customHeight="1" x14ac:dyDescent="0.2">
      <c r="A149" s="23"/>
      <c r="B149" s="23"/>
      <c r="C149" s="23"/>
      <c r="D149" s="23"/>
      <c r="E149" s="23"/>
      <c r="F149" s="23"/>
      <c r="G149" s="23"/>
      <c r="H149" s="23"/>
      <c r="I149" s="23"/>
      <c r="J149" s="23"/>
      <c r="K149" s="23"/>
      <c r="L149" s="23"/>
      <c r="M149" s="23"/>
      <c r="N149" s="23"/>
      <c r="O149" s="23"/>
      <c r="P149" s="23"/>
      <c r="Q149" s="23"/>
      <c r="R149" s="23"/>
      <c r="S149" s="23"/>
      <c r="T149" s="24"/>
      <c r="U149" s="116"/>
    </row>
    <row r="150" spans="1:23" s="115" customFormat="1" ht="11.25" customHeight="1" x14ac:dyDescent="0.2">
      <c r="A150" s="23"/>
      <c r="B150" s="23"/>
      <c r="C150" s="23"/>
      <c r="D150" s="23"/>
      <c r="E150" s="23"/>
      <c r="F150" s="23"/>
      <c r="G150" s="23"/>
      <c r="H150" s="23"/>
      <c r="I150" s="23"/>
      <c r="J150" s="23"/>
      <c r="K150" s="23"/>
      <c r="L150" s="23"/>
      <c r="M150" s="23"/>
      <c r="N150" s="23"/>
      <c r="O150" s="23"/>
      <c r="P150" s="23"/>
      <c r="Q150" s="23"/>
      <c r="R150" s="23"/>
      <c r="S150" s="23"/>
      <c r="T150" s="24"/>
      <c r="U150" s="116"/>
    </row>
    <row r="151" spans="1:23" s="115" customFormat="1" ht="11.25" customHeight="1" x14ac:dyDescent="0.2">
      <c r="A151" s="23"/>
      <c r="B151" s="23"/>
      <c r="C151" s="23"/>
      <c r="D151" s="23"/>
      <c r="E151" s="23"/>
      <c r="F151" s="23"/>
      <c r="G151" s="23"/>
      <c r="H151" s="23"/>
      <c r="I151" s="23"/>
      <c r="J151" s="23"/>
      <c r="K151" s="23"/>
      <c r="L151" s="23"/>
      <c r="M151" s="23"/>
      <c r="N151" s="23"/>
      <c r="O151" s="23"/>
      <c r="P151" s="23"/>
      <c r="Q151" s="23"/>
      <c r="R151" s="23"/>
      <c r="S151" s="23"/>
      <c r="T151" s="24"/>
      <c r="U151" s="116"/>
    </row>
    <row r="152" spans="1:23" s="115" customFormat="1" ht="11.25" customHeight="1" x14ac:dyDescent="0.2">
      <c r="A152" s="23"/>
      <c r="B152" s="23"/>
      <c r="C152" s="23"/>
      <c r="D152" s="23"/>
      <c r="E152" s="23"/>
      <c r="F152" s="23"/>
      <c r="G152" s="23"/>
      <c r="H152" s="23"/>
      <c r="I152" s="23"/>
      <c r="J152" s="23"/>
      <c r="K152" s="23"/>
      <c r="L152" s="23"/>
      <c r="M152" s="23"/>
      <c r="N152" s="23"/>
      <c r="O152" s="23"/>
      <c r="P152" s="23"/>
      <c r="Q152" s="23"/>
      <c r="R152" s="23"/>
      <c r="S152" s="23"/>
      <c r="T152" s="24"/>
      <c r="U152" s="116"/>
    </row>
    <row r="153" spans="1:23" s="115" customFormat="1" ht="11.25" customHeight="1" x14ac:dyDescent="0.2">
      <c r="A153" s="23"/>
      <c r="B153" s="23"/>
      <c r="C153" s="23"/>
      <c r="D153" s="23"/>
      <c r="E153" s="23"/>
      <c r="F153" s="23"/>
      <c r="G153" s="23"/>
      <c r="H153" s="23"/>
      <c r="I153" s="23"/>
      <c r="J153" s="23"/>
      <c r="K153" s="23"/>
      <c r="L153" s="23"/>
      <c r="M153" s="23"/>
      <c r="N153" s="23"/>
      <c r="O153" s="23"/>
      <c r="P153" s="23"/>
      <c r="Q153" s="23"/>
      <c r="R153" s="23"/>
      <c r="S153" s="23"/>
      <c r="T153" s="24"/>
      <c r="U153" s="116"/>
    </row>
    <row r="154" spans="1:23" s="115" customFormat="1" ht="11.25" customHeight="1" x14ac:dyDescent="0.2">
      <c r="A154" s="23"/>
      <c r="B154" s="23"/>
      <c r="C154" s="23"/>
      <c r="D154" s="23"/>
      <c r="E154" s="23"/>
      <c r="F154" s="23"/>
      <c r="G154" s="23"/>
      <c r="H154" s="23"/>
      <c r="I154" s="23"/>
      <c r="J154" s="23"/>
      <c r="K154" s="23"/>
      <c r="L154" s="23"/>
      <c r="M154" s="23"/>
      <c r="N154" s="23"/>
      <c r="O154" s="23"/>
      <c r="P154" s="23"/>
      <c r="Q154" s="23"/>
      <c r="R154" s="23"/>
      <c r="S154" s="23"/>
      <c r="T154" s="24"/>
      <c r="U154" s="116"/>
    </row>
    <row r="155" spans="1:23" s="115" customFormat="1" ht="11.25" customHeight="1" x14ac:dyDescent="0.2">
      <c r="A155" s="23"/>
      <c r="B155" s="23"/>
      <c r="C155" s="23"/>
      <c r="D155" s="23"/>
      <c r="E155" s="23"/>
      <c r="F155" s="23"/>
      <c r="G155" s="23"/>
      <c r="H155" s="23"/>
      <c r="I155" s="23"/>
      <c r="J155" s="23"/>
      <c r="K155" s="23"/>
      <c r="L155" s="23"/>
      <c r="M155" s="23"/>
      <c r="N155" s="23"/>
      <c r="O155" s="23"/>
      <c r="P155" s="23"/>
      <c r="Q155" s="23"/>
      <c r="R155" s="23"/>
      <c r="S155" s="23"/>
      <c r="T155" s="24"/>
      <c r="U155" s="116"/>
    </row>
    <row r="156" spans="1:23" s="115" customFormat="1" ht="11.25" customHeight="1" x14ac:dyDescent="0.2">
      <c r="A156" s="23"/>
      <c r="B156" s="23"/>
      <c r="C156" s="23"/>
      <c r="D156" s="23"/>
      <c r="E156" s="23"/>
      <c r="F156" s="23"/>
      <c r="G156" s="23"/>
      <c r="H156" s="23"/>
      <c r="I156" s="23"/>
      <c r="J156" s="23"/>
      <c r="K156" s="23"/>
      <c r="L156" s="23"/>
      <c r="M156" s="23"/>
      <c r="N156" s="23"/>
      <c r="O156" s="23"/>
      <c r="P156" s="23"/>
      <c r="Q156" s="23"/>
      <c r="R156" s="23"/>
      <c r="S156" s="23"/>
      <c r="T156" s="24"/>
      <c r="U156" s="116"/>
    </row>
    <row r="157" spans="1:23" s="115" customFormat="1" ht="11.25" customHeight="1" x14ac:dyDescent="0.2">
      <c r="A157" s="23"/>
      <c r="B157" s="23"/>
      <c r="C157" s="23"/>
      <c r="D157" s="23"/>
      <c r="E157" s="23"/>
      <c r="F157" s="23"/>
      <c r="G157" s="23"/>
      <c r="H157" s="23"/>
      <c r="I157" s="23"/>
      <c r="J157" s="23"/>
      <c r="K157" s="23"/>
      <c r="L157" s="23"/>
      <c r="M157" s="23"/>
      <c r="N157" s="23"/>
      <c r="O157" s="23"/>
      <c r="P157" s="23"/>
      <c r="Q157" s="23"/>
      <c r="R157" s="23"/>
      <c r="S157" s="23"/>
      <c r="T157" s="24"/>
      <c r="U157" s="116"/>
    </row>
    <row r="158" spans="1:23" s="115" customFormat="1" ht="11.25" customHeight="1" x14ac:dyDescent="0.2">
      <c r="A158" s="23"/>
      <c r="B158" s="23"/>
      <c r="C158" s="23"/>
      <c r="D158" s="23"/>
      <c r="E158" s="23"/>
      <c r="F158" s="23"/>
      <c r="G158" s="23"/>
      <c r="H158" s="23"/>
      <c r="I158" s="23"/>
      <c r="J158" s="23"/>
      <c r="K158" s="23"/>
      <c r="L158" s="23"/>
      <c r="M158" s="23"/>
      <c r="N158" s="23"/>
      <c r="O158" s="23"/>
      <c r="P158" s="23"/>
      <c r="Q158" s="23"/>
      <c r="R158" s="23"/>
      <c r="S158" s="23"/>
      <c r="T158" s="24"/>
      <c r="U158" s="116"/>
    </row>
    <row r="159" spans="1:23" s="115" customFormat="1" ht="11.25" customHeight="1" x14ac:dyDescent="0.2">
      <c r="A159" s="23"/>
      <c r="B159" s="23"/>
      <c r="C159" s="23"/>
      <c r="D159" s="23"/>
      <c r="E159" s="23"/>
      <c r="F159" s="23"/>
      <c r="G159" s="23"/>
      <c r="H159" s="23"/>
      <c r="I159" s="23"/>
      <c r="J159" s="23"/>
      <c r="K159" s="23"/>
      <c r="L159" s="23"/>
      <c r="M159" s="23"/>
      <c r="N159" s="23"/>
      <c r="O159" s="23"/>
      <c r="P159" s="23"/>
      <c r="Q159" s="23"/>
      <c r="R159" s="23"/>
      <c r="S159" s="23"/>
      <c r="T159" s="24"/>
      <c r="U159" s="116"/>
    </row>
    <row r="160" spans="1:23" s="115" customFormat="1" ht="11.25" customHeight="1" x14ac:dyDescent="0.2">
      <c r="A160" s="23"/>
      <c r="B160" s="23"/>
      <c r="C160" s="23"/>
      <c r="D160" s="23"/>
      <c r="E160" s="23"/>
      <c r="F160" s="23"/>
      <c r="G160" s="23"/>
      <c r="H160" s="23"/>
      <c r="I160" s="23"/>
      <c r="J160" s="23"/>
      <c r="K160" s="23"/>
      <c r="L160" s="23"/>
      <c r="M160" s="23"/>
      <c r="N160" s="23"/>
      <c r="O160" s="23"/>
      <c r="P160" s="23"/>
      <c r="Q160" s="23"/>
      <c r="R160" s="23"/>
      <c r="S160" s="23"/>
      <c r="T160" s="24"/>
      <c r="U160" s="116"/>
    </row>
    <row r="161" spans="1:29" x14ac:dyDescent="0.2">
      <c r="A161" s="42"/>
      <c r="B161" s="42"/>
      <c r="C161" s="42"/>
      <c r="D161" s="42"/>
      <c r="E161" s="42"/>
      <c r="F161" s="42"/>
      <c r="G161" s="42"/>
      <c r="H161" s="42"/>
      <c r="I161" s="42"/>
      <c r="J161" s="42"/>
      <c r="K161" s="42"/>
      <c r="L161" s="42"/>
      <c r="M161" s="42"/>
      <c r="N161" s="42"/>
      <c r="O161" s="42"/>
      <c r="P161" s="42"/>
      <c r="Q161" s="42"/>
      <c r="R161" s="42"/>
      <c r="S161" s="42"/>
      <c r="T161" s="42"/>
    </row>
    <row r="162" spans="1:29" ht="18" customHeight="1" x14ac:dyDescent="0.2">
      <c r="A162" s="280" t="s">
        <v>50</v>
      </c>
      <c r="B162" s="280"/>
      <c r="C162" s="280"/>
      <c r="D162" s="280"/>
      <c r="E162" s="280"/>
      <c r="F162" s="280"/>
      <c r="G162" s="280"/>
      <c r="H162" s="280"/>
      <c r="I162" s="280"/>
      <c r="J162" s="280"/>
      <c r="K162" s="280"/>
      <c r="L162" s="280"/>
      <c r="M162" s="280"/>
      <c r="N162" s="280"/>
      <c r="O162" s="280"/>
      <c r="P162" s="280"/>
      <c r="Q162" s="280"/>
      <c r="R162" s="280"/>
      <c r="S162" s="280"/>
      <c r="T162" s="280"/>
      <c r="U162" s="25"/>
      <c r="V162" s="25"/>
      <c r="W162" s="25"/>
      <c r="X162" s="25"/>
      <c r="Y162" s="25"/>
    </row>
    <row r="163" spans="1:29" ht="27.75" customHeight="1" x14ac:dyDescent="0.2">
      <c r="A163" s="280" t="s">
        <v>29</v>
      </c>
      <c r="B163" s="280" t="s">
        <v>28</v>
      </c>
      <c r="C163" s="280"/>
      <c r="D163" s="280"/>
      <c r="E163" s="280"/>
      <c r="F163" s="280"/>
      <c r="G163" s="280"/>
      <c r="H163" s="280"/>
      <c r="I163" s="280"/>
      <c r="J163" s="262" t="s">
        <v>42</v>
      </c>
      <c r="K163" s="168" t="s">
        <v>26</v>
      </c>
      <c r="L163" s="169"/>
      <c r="M163" s="170"/>
      <c r="N163" s="168" t="s">
        <v>43</v>
      </c>
      <c r="O163" s="169"/>
      <c r="P163" s="170"/>
      <c r="Q163" s="168" t="s">
        <v>25</v>
      </c>
      <c r="R163" s="169"/>
      <c r="S163" s="170"/>
      <c r="T163" s="171" t="s">
        <v>24</v>
      </c>
      <c r="U163" s="107"/>
      <c r="V163" s="107"/>
      <c r="W163" s="107"/>
      <c r="X163" s="107"/>
      <c r="Y163" s="107"/>
      <c r="Z163" s="106"/>
      <c r="AA163" s="106"/>
      <c r="AB163" s="106"/>
      <c r="AC163" s="106"/>
    </row>
    <row r="164" spans="1:29" ht="12.75" customHeight="1" x14ac:dyDescent="0.2">
      <c r="A164" s="280"/>
      <c r="B164" s="280"/>
      <c r="C164" s="280"/>
      <c r="D164" s="280"/>
      <c r="E164" s="280"/>
      <c r="F164" s="280"/>
      <c r="G164" s="280"/>
      <c r="H164" s="280"/>
      <c r="I164" s="280"/>
      <c r="J164" s="262"/>
      <c r="K164" s="118" t="s">
        <v>30</v>
      </c>
      <c r="L164" s="118" t="s">
        <v>31</v>
      </c>
      <c r="M164" s="118" t="s">
        <v>32</v>
      </c>
      <c r="N164" s="118" t="s">
        <v>36</v>
      </c>
      <c r="O164" s="118" t="s">
        <v>7</v>
      </c>
      <c r="P164" s="118" t="s">
        <v>33</v>
      </c>
      <c r="Q164" s="118" t="s">
        <v>34</v>
      </c>
      <c r="R164" s="118" t="s">
        <v>30</v>
      </c>
      <c r="S164" s="118" t="s">
        <v>35</v>
      </c>
      <c r="T164" s="172"/>
      <c r="U164" s="107"/>
      <c r="V164" s="107"/>
      <c r="W164" s="107"/>
      <c r="X164" s="107"/>
      <c r="Y164" s="107"/>
      <c r="Z164" s="106"/>
      <c r="AA164" s="106"/>
      <c r="AB164" s="106"/>
      <c r="AC164" s="106"/>
    </row>
    <row r="165" spans="1:29" x14ac:dyDescent="0.2">
      <c r="A165" s="104" t="s">
        <v>109</v>
      </c>
      <c r="B165" s="310" t="s">
        <v>90</v>
      </c>
      <c r="C165" s="310"/>
      <c r="D165" s="310"/>
      <c r="E165" s="310"/>
      <c r="F165" s="310"/>
      <c r="G165" s="310"/>
      <c r="H165" s="310"/>
      <c r="I165" s="310"/>
      <c r="J165" s="310"/>
      <c r="K165" s="310"/>
      <c r="L165" s="310"/>
      <c r="M165" s="310"/>
      <c r="N165" s="310"/>
      <c r="O165" s="310"/>
      <c r="P165" s="310"/>
      <c r="Q165" s="310"/>
      <c r="R165" s="310"/>
      <c r="S165" s="310"/>
      <c r="T165" s="310"/>
      <c r="U165" s="25"/>
      <c r="V165" s="25"/>
      <c r="W165" s="25"/>
      <c r="X165" s="25"/>
      <c r="Y165" s="25"/>
    </row>
    <row r="166" spans="1:29" s="42" customFormat="1" x14ac:dyDescent="0.2">
      <c r="A166" s="337" t="s">
        <v>119</v>
      </c>
      <c r="B166" s="269" t="s">
        <v>252</v>
      </c>
      <c r="C166" s="229"/>
      <c r="D166" s="229"/>
      <c r="E166" s="229"/>
      <c r="F166" s="229"/>
      <c r="G166" s="229"/>
      <c r="H166" s="229"/>
      <c r="I166" s="270"/>
      <c r="J166" s="339">
        <v>3</v>
      </c>
      <c r="K166" s="339">
        <v>0</v>
      </c>
      <c r="L166" s="339">
        <v>0</v>
      </c>
      <c r="M166" s="339">
        <v>2</v>
      </c>
      <c r="N166" s="50">
        <f>K166+L166+M166</f>
        <v>2</v>
      </c>
      <c r="O166" s="50">
        <f>P166-N166</f>
        <v>3</v>
      </c>
      <c r="P166" s="50">
        <f>ROUND(PRODUCT(J166,25)/14,0)</f>
        <v>5</v>
      </c>
      <c r="Q166" s="54"/>
      <c r="R166" s="54"/>
      <c r="S166" s="55" t="s">
        <v>35</v>
      </c>
      <c r="T166" s="48" t="s">
        <v>41</v>
      </c>
    </row>
    <row r="167" spans="1:29" s="42" customFormat="1" ht="20.100000000000001" customHeight="1" x14ac:dyDescent="0.2">
      <c r="A167" s="337" t="s">
        <v>120</v>
      </c>
      <c r="B167" s="269" t="s">
        <v>253</v>
      </c>
      <c r="C167" s="229"/>
      <c r="D167" s="229"/>
      <c r="E167" s="229"/>
      <c r="F167" s="229"/>
      <c r="G167" s="229"/>
      <c r="H167" s="229"/>
      <c r="I167" s="270"/>
      <c r="J167" s="339">
        <v>3</v>
      </c>
      <c r="K167" s="339">
        <v>0</v>
      </c>
      <c r="L167" s="339">
        <v>0</v>
      </c>
      <c r="M167" s="339">
        <v>2</v>
      </c>
      <c r="N167" s="50">
        <f>K167+L167+M167</f>
        <v>2</v>
      </c>
      <c r="O167" s="50">
        <f>P167-N167</f>
        <v>3</v>
      </c>
      <c r="P167" s="50">
        <f>ROUND(PRODUCT(J167,25)/14,0)</f>
        <v>5</v>
      </c>
      <c r="Q167" s="54"/>
      <c r="R167" s="54"/>
      <c r="S167" s="55" t="s">
        <v>35</v>
      </c>
      <c r="T167" s="48" t="s">
        <v>41</v>
      </c>
    </row>
    <row r="168" spans="1:29" x14ac:dyDescent="0.2">
      <c r="A168" s="105" t="s">
        <v>113</v>
      </c>
      <c r="B168" s="238" t="s">
        <v>169</v>
      </c>
      <c r="C168" s="238"/>
      <c r="D168" s="238"/>
      <c r="E168" s="238"/>
      <c r="F168" s="238"/>
      <c r="G168" s="238"/>
      <c r="H168" s="238"/>
      <c r="I168" s="238"/>
      <c r="J168" s="238"/>
      <c r="K168" s="238"/>
      <c r="L168" s="238"/>
      <c r="M168" s="238"/>
      <c r="N168" s="238"/>
      <c r="O168" s="238"/>
      <c r="P168" s="238"/>
      <c r="Q168" s="238"/>
      <c r="R168" s="238"/>
      <c r="S168" s="238"/>
      <c r="T168" s="238"/>
      <c r="U168" s="28"/>
      <c r="V168" s="28"/>
      <c r="W168" s="28"/>
      <c r="X168" s="28"/>
      <c r="Y168" s="28"/>
      <c r="Z168" s="21"/>
    </row>
    <row r="169" spans="1:29" s="42" customFormat="1" ht="40.35" customHeight="1" x14ac:dyDescent="0.2">
      <c r="A169" s="337" t="s">
        <v>121</v>
      </c>
      <c r="B169" s="229" t="s">
        <v>254</v>
      </c>
      <c r="C169" s="229"/>
      <c r="D169" s="229"/>
      <c r="E169" s="229"/>
      <c r="F169" s="229"/>
      <c r="G169" s="229"/>
      <c r="H169" s="229"/>
      <c r="I169" s="229"/>
      <c r="J169" s="339">
        <v>4</v>
      </c>
      <c r="K169" s="339">
        <v>2</v>
      </c>
      <c r="L169" s="339">
        <v>2</v>
      </c>
      <c r="M169" s="339">
        <v>0</v>
      </c>
      <c r="N169" s="50">
        <f>K169+L169+M169</f>
        <v>4</v>
      </c>
      <c r="O169" s="50">
        <f>P169-N169</f>
        <v>3</v>
      </c>
      <c r="P169" s="50">
        <f>ROUND(PRODUCT(J169,25)/14,0)</f>
        <v>7</v>
      </c>
      <c r="Q169" s="54" t="s">
        <v>34</v>
      </c>
      <c r="R169" s="54"/>
      <c r="S169" s="55"/>
      <c r="T169" s="48" t="s">
        <v>39</v>
      </c>
    </row>
    <row r="170" spans="1:29" s="42" customFormat="1" ht="28.35" customHeight="1" x14ac:dyDescent="0.2">
      <c r="A170" s="338" t="s">
        <v>122</v>
      </c>
      <c r="B170" s="229" t="s">
        <v>255</v>
      </c>
      <c r="C170" s="229"/>
      <c r="D170" s="229"/>
      <c r="E170" s="229"/>
      <c r="F170" s="229"/>
      <c r="G170" s="229"/>
      <c r="H170" s="229"/>
      <c r="I170" s="229"/>
      <c r="J170" s="339">
        <v>4</v>
      </c>
      <c r="K170" s="339">
        <v>2</v>
      </c>
      <c r="L170" s="339">
        <v>2</v>
      </c>
      <c r="M170" s="339">
        <v>0</v>
      </c>
      <c r="N170" s="50">
        <f>K170+L170+M170</f>
        <v>4</v>
      </c>
      <c r="O170" s="50">
        <f>P170-N170</f>
        <v>3</v>
      </c>
      <c r="P170" s="50">
        <f>ROUND(PRODUCT(J170,25)/14,0)</f>
        <v>7</v>
      </c>
      <c r="Q170" s="54" t="s">
        <v>34</v>
      </c>
      <c r="R170" s="54"/>
      <c r="S170" s="55"/>
      <c r="T170" s="48" t="s">
        <v>39</v>
      </c>
    </row>
    <row r="171" spans="1:29" s="42" customFormat="1" ht="38.450000000000003" customHeight="1" x14ac:dyDescent="0.2">
      <c r="A171" s="338" t="s">
        <v>123</v>
      </c>
      <c r="B171" s="294" t="s">
        <v>256</v>
      </c>
      <c r="C171" s="295"/>
      <c r="D171" s="295"/>
      <c r="E171" s="295"/>
      <c r="F171" s="295"/>
      <c r="G171" s="295"/>
      <c r="H171" s="295"/>
      <c r="I171" s="296"/>
      <c r="J171" s="339">
        <v>4</v>
      </c>
      <c r="K171" s="339">
        <v>2</v>
      </c>
      <c r="L171" s="339">
        <v>2</v>
      </c>
      <c r="M171" s="339">
        <v>0</v>
      </c>
      <c r="N171" s="50">
        <f>K171+L171+M171</f>
        <v>4</v>
      </c>
      <c r="O171" s="50">
        <f>P171-N171</f>
        <v>3</v>
      </c>
      <c r="P171" s="50">
        <f>ROUND(PRODUCT(J171,25)/14,0)</f>
        <v>7</v>
      </c>
      <c r="Q171" s="54" t="s">
        <v>34</v>
      </c>
      <c r="R171" s="54"/>
      <c r="S171" s="55"/>
      <c r="T171" s="48" t="s">
        <v>39</v>
      </c>
    </row>
    <row r="172" spans="1:29" s="42" customFormat="1" ht="25.35" customHeight="1" x14ac:dyDescent="0.2">
      <c r="A172" s="337" t="s">
        <v>124</v>
      </c>
      <c r="B172" s="229" t="s">
        <v>257</v>
      </c>
      <c r="C172" s="229"/>
      <c r="D172" s="229"/>
      <c r="E172" s="229"/>
      <c r="F172" s="229"/>
      <c r="G172" s="229"/>
      <c r="H172" s="229"/>
      <c r="I172" s="229"/>
      <c r="J172" s="339">
        <v>4</v>
      </c>
      <c r="K172" s="339">
        <v>2</v>
      </c>
      <c r="L172" s="339">
        <v>2</v>
      </c>
      <c r="M172" s="339">
        <v>0</v>
      </c>
      <c r="N172" s="50">
        <f>K172+L172+M172</f>
        <v>4</v>
      </c>
      <c r="O172" s="50">
        <f>P172-N172</f>
        <v>3</v>
      </c>
      <c r="P172" s="50">
        <f>ROUND(PRODUCT(J172,25)/14,0)</f>
        <v>7</v>
      </c>
      <c r="Q172" s="54" t="s">
        <v>34</v>
      </c>
      <c r="R172" s="54"/>
      <c r="S172" s="55"/>
      <c r="T172" s="48" t="s">
        <v>39</v>
      </c>
    </row>
    <row r="173" spans="1:29" x14ac:dyDescent="0.2">
      <c r="A173" s="105" t="s">
        <v>153</v>
      </c>
      <c r="B173" s="238" t="s">
        <v>170</v>
      </c>
      <c r="C173" s="238"/>
      <c r="D173" s="238"/>
      <c r="E173" s="238"/>
      <c r="F173" s="238"/>
      <c r="G173" s="238"/>
      <c r="H173" s="238"/>
      <c r="I173" s="238"/>
      <c r="J173" s="238"/>
      <c r="K173" s="238"/>
      <c r="L173" s="238"/>
      <c r="M173" s="238"/>
      <c r="N173" s="238"/>
      <c r="O173" s="238"/>
      <c r="P173" s="238"/>
      <c r="Q173" s="238"/>
      <c r="R173" s="238"/>
      <c r="S173" s="238"/>
      <c r="T173" s="238"/>
      <c r="U173" s="28"/>
      <c r="V173" s="28"/>
      <c r="W173" s="28"/>
      <c r="X173" s="28"/>
      <c r="Y173" s="28"/>
      <c r="Z173" s="21"/>
    </row>
    <row r="174" spans="1:29" s="42" customFormat="1" ht="32.450000000000003" customHeight="1" x14ac:dyDescent="0.2">
      <c r="A174" s="103" t="s">
        <v>171</v>
      </c>
      <c r="B174" s="165" t="s">
        <v>258</v>
      </c>
      <c r="C174" s="166"/>
      <c r="D174" s="166"/>
      <c r="E174" s="166"/>
      <c r="F174" s="166"/>
      <c r="G174" s="166"/>
      <c r="H174" s="166"/>
      <c r="I174" s="167"/>
      <c r="J174" s="339">
        <v>4</v>
      </c>
      <c r="K174" s="339">
        <v>2</v>
      </c>
      <c r="L174" s="339">
        <v>0</v>
      </c>
      <c r="M174" s="339">
        <v>0</v>
      </c>
      <c r="N174" s="50">
        <f>K174+L174+M174</f>
        <v>2</v>
      </c>
      <c r="O174" s="50">
        <f>P174-N174</f>
        <v>5</v>
      </c>
      <c r="P174" s="50">
        <f>ROUND(PRODUCT(J174,25)/14,0)</f>
        <v>7</v>
      </c>
      <c r="Q174" s="56"/>
      <c r="R174" s="54" t="s">
        <v>30</v>
      </c>
      <c r="S174" s="57"/>
      <c r="T174" s="48" t="s">
        <v>40</v>
      </c>
    </row>
    <row r="175" spans="1:29" s="42" customFormat="1" ht="25.35" customHeight="1" x14ac:dyDescent="0.2">
      <c r="A175" s="103" t="s">
        <v>215</v>
      </c>
      <c r="B175" s="165" t="s">
        <v>259</v>
      </c>
      <c r="C175" s="166"/>
      <c r="D175" s="166"/>
      <c r="E175" s="166"/>
      <c r="F175" s="166"/>
      <c r="G175" s="166"/>
      <c r="H175" s="166"/>
      <c r="I175" s="167"/>
      <c r="J175" s="339">
        <v>4</v>
      </c>
      <c r="K175" s="54">
        <v>2</v>
      </c>
      <c r="L175" s="54">
        <v>0</v>
      </c>
      <c r="M175" s="54">
        <v>0</v>
      </c>
      <c r="N175" s="50">
        <f>K175+L175+M175</f>
        <v>2</v>
      </c>
      <c r="O175" s="50">
        <f>P175-N175</f>
        <v>5</v>
      </c>
      <c r="P175" s="50">
        <f>ROUND(PRODUCT(J175,25)/14,0)</f>
        <v>7</v>
      </c>
      <c r="Q175" s="54"/>
      <c r="R175" s="54" t="s">
        <v>30</v>
      </c>
      <c r="S175" s="55"/>
      <c r="T175" s="48" t="s">
        <v>40</v>
      </c>
    </row>
    <row r="176" spans="1:29" ht="18.600000000000001" customHeight="1" x14ac:dyDescent="0.2">
      <c r="A176" s="105" t="s">
        <v>115</v>
      </c>
      <c r="B176" s="238" t="s">
        <v>91</v>
      </c>
      <c r="C176" s="238"/>
      <c r="D176" s="238"/>
      <c r="E176" s="238"/>
      <c r="F176" s="238"/>
      <c r="G176" s="238"/>
      <c r="H176" s="238"/>
      <c r="I176" s="238"/>
      <c r="J176" s="238"/>
      <c r="K176" s="238"/>
      <c r="L176" s="238"/>
      <c r="M176" s="238"/>
      <c r="N176" s="238"/>
      <c r="O176" s="238"/>
      <c r="P176" s="238"/>
      <c r="Q176" s="238"/>
      <c r="R176" s="238"/>
      <c r="S176" s="238"/>
      <c r="T176" s="238"/>
      <c r="U176" s="28"/>
      <c r="V176" s="29"/>
      <c r="W176" s="29"/>
      <c r="X176" s="29"/>
      <c r="Y176" s="31"/>
      <c r="Z176" s="21"/>
    </row>
    <row r="177" spans="1:26" s="42" customFormat="1" ht="36.6" customHeight="1" x14ac:dyDescent="0.2">
      <c r="A177" s="338" t="s">
        <v>125</v>
      </c>
      <c r="B177" s="269" t="s">
        <v>260</v>
      </c>
      <c r="C177" s="229"/>
      <c r="D177" s="229"/>
      <c r="E177" s="229"/>
      <c r="F177" s="229"/>
      <c r="G177" s="229"/>
      <c r="H177" s="229"/>
      <c r="I177" s="270"/>
      <c r="J177" s="339">
        <v>4</v>
      </c>
      <c r="K177" s="339">
        <v>2</v>
      </c>
      <c r="L177" s="339">
        <v>2</v>
      </c>
      <c r="M177" s="339">
        <v>0</v>
      </c>
      <c r="N177" s="50">
        <f>K177+L177+M177</f>
        <v>4</v>
      </c>
      <c r="O177" s="50">
        <f>P177-N177</f>
        <v>3</v>
      </c>
      <c r="P177" s="50">
        <f>ROUND(PRODUCT(J177,25)/14,0)</f>
        <v>7</v>
      </c>
      <c r="Q177" s="54" t="s">
        <v>34</v>
      </c>
      <c r="R177" s="54"/>
      <c r="S177" s="55"/>
      <c r="T177" s="48" t="s">
        <v>39</v>
      </c>
    </row>
    <row r="178" spans="1:26" s="42" customFormat="1" ht="27.6" customHeight="1" x14ac:dyDescent="0.2">
      <c r="A178" s="338" t="s">
        <v>126</v>
      </c>
      <c r="B178" s="229" t="s">
        <v>261</v>
      </c>
      <c r="C178" s="229"/>
      <c r="D178" s="229"/>
      <c r="E178" s="229"/>
      <c r="F178" s="229"/>
      <c r="G178" s="229"/>
      <c r="H178" s="229"/>
      <c r="I178" s="229"/>
      <c r="J178" s="339">
        <v>4</v>
      </c>
      <c r="K178" s="339">
        <v>2</v>
      </c>
      <c r="L178" s="339">
        <v>2</v>
      </c>
      <c r="M178" s="339">
        <v>0</v>
      </c>
      <c r="N178" s="50">
        <f>K178+L178+M178</f>
        <v>4</v>
      </c>
      <c r="O178" s="50">
        <f>P178-N178</f>
        <v>3</v>
      </c>
      <c r="P178" s="50">
        <f>ROUND(PRODUCT(J178,25)/14,0)</f>
        <v>7</v>
      </c>
      <c r="Q178" s="54" t="s">
        <v>34</v>
      </c>
      <c r="R178" s="54"/>
      <c r="S178" s="55"/>
      <c r="T178" s="48" t="s">
        <v>39</v>
      </c>
    </row>
    <row r="179" spans="1:26" s="42" customFormat="1" ht="42" customHeight="1" x14ac:dyDescent="0.2">
      <c r="A179" s="338" t="s">
        <v>127</v>
      </c>
      <c r="B179" s="269" t="s">
        <v>262</v>
      </c>
      <c r="C179" s="229"/>
      <c r="D179" s="229"/>
      <c r="E179" s="229"/>
      <c r="F179" s="229"/>
      <c r="G179" s="229"/>
      <c r="H179" s="229"/>
      <c r="I179" s="270"/>
      <c r="J179" s="339">
        <v>4</v>
      </c>
      <c r="K179" s="339">
        <v>2</v>
      </c>
      <c r="L179" s="339">
        <v>2</v>
      </c>
      <c r="M179" s="339">
        <v>0</v>
      </c>
      <c r="N179" s="50">
        <f>K179+L179+M179</f>
        <v>4</v>
      </c>
      <c r="O179" s="50">
        <f>P179-N179</f>
        <v>3</v>
      </c>
      <c r="P179" s="50">
        <f>ROUND(PRODUCT(J179,25)/14,0)</f>
        <v>7</v>
      </c>
      <c r="Q179" s="54" t="s">
        <v>34</v>
      </c>
      <c r="R179" s="54"/>
      <c r="S179" s="55"/>
      <c r="T179" s="48" t="s">
        <v>39</v>
      </c>
    </row>
    <row r="180" spans="1:26" s="42" customFormat="1" ht="34.35" customHeight="1" x14ac:dyDescent="0.2">
      <c r="A180" s="338" t="s">
        <v>128</v>
      </c>
      <c r="B180" s="229" t="s">
        <v>263</v>
      </c>
      <c r="C180" s="229"/>
      <c r="D180" s="229"/>
      <c r="E180" s="229"/>
      <c r="F180" s="229"/>
      <c r="G180" s="229"/>
      <c r="H180" s="229"/>
      <c r="I180" s="229"/>
      <c r="J180" s="339">
        <v>4</v>
      </c>
      <c r="K180" s="339">
        <v>2</v>
      </c>
      <c r="L180" s="339">
        <v>2</v>
      </c>
      <c r="M180" s="339">
        <v>0</v>
      </c>
      <c r="N180" s="50">
        <f>K180+L180+M180</f>
        <v>4</v>
      </c>
      <c r="O180" s="50">
        <f>P180-N180</f>
        <v>3</v>
      </c>
      <c r="P180" s="50">
        <f>ROUND(PRODUCT(J180,25)/14,0)</f>
        <v>7</v>
      </c>
      <c r="Q180" s="54" t="s">
        <v>34</v>
      </c>
      <c r="R180" s="54"/>
      <c r="S180" s="55"/>
      <c r="T180" s="48" t="s">
        <v>39</v>
      </c>
    </row>
    <row r="181" spans="1:26" x14ac:dyDescent="0.2">
      <c r="A181" s="105" t="s">
        <v>158</v>
      </c>
      <c r="B181" s="238" t="s">
        <v>92</v>
      </c>
      <c r="C181" s="238"/>
      <c r="D181" s="238"/>
      <c r="E181" s="238"/>
      <c r="F181" s="238"/>
      <c r="G181" s="238"/>
      <c r="H181" s="238"/>
      <c r="I181" s="238"/>
      <c r="J181" s="238"/>
      <c r="K181" s="238"/>
      <c r="L181" s="238"/>
      <c r="M181" s="238"/>
      <c r="N181" s="238"/>
      <c r="O181" s="238"/>
      <c r="P181" s="238"/>
      <c r="Q181" s="238"/>
      <c r="R181" s="238"/>
      <c r="S181" s="238"/>
      <c r="T181" s="238"/>
      <c r="U181" s="30"/>
      <c r="V181" s="30"/>
      <c r="W181" s="30"/>
      <c r="X181" s="30"/>
      <c r="Y181" s="30"/>
      <c r="Z181" s="21"/>
    </row>
    <row r="182" spans="1:26" s="42" customFormat="1" ht="26.1" customHeight="1" x14ac:dyDescent="0.2">
      <c r="A182" s="103" t="s">
        <v>172</v>
      </c>
      <c r="B182" s="227" t="s">
        <v>264</v>
      </c>
      <c r="C182" s="227"/>
      <c r="D182" s="227"/>
      <c r="E182" s="227"/>
      <c r="F182" s="227"/>
      <c r="G182" s="227"/>
      <c r="H182" s="227"/>
      <c r="I182" s="227"/>
      <c r="J182" s="54">
        <v>6</v>
      </c>
      <c r="K182" s="54">
        <v>2</v>
      </c>
      <c r="L182" s="54">
        <v>2</v>
      </c>
      <c r="M182" s="54">
        <v>0</v>
      </c>
      <c r="N182" s="50">
        <f>K182+L182+M182</f>
        <v>4</v>
      </c>
      <c r="O182" s="50">
        <f>P182-N182</f>
        <v>7</v>
      </c>
      <c r="P182" s="50">
        <f>ROUND(PRODUCT(J182,25)/14,0)</f>
        <v>11</v>
      </c>
      <c r="Q182" s="54"/>
      <c r="R182" s="54" t="s">
        <v>30</v>
      </c>
      <c r="S182" s="55"/>
      <c r="T182" s="48" t="s">
        <v>40</v>
      </c>
    </row>
    <row r="183" spans="1:26" s="42" customFormat="1" ht="29.1" customHeight="1" x14ac:dyDescent="0.2">
      <c r="A183" s="103" t="s">
        <v>173</v>
      </c>
      <c r="B183" s="165" t="s">
        <v>265</v>
      </c>
      <c r="C183" s="166"/>
      <c r="D183" s="166"/>
      <c r="E183" s="166"/>
      <c r="F183" s="166"/>
      <c r="G183" s="166"/>
      <c r="H183" s="166"/>
      <c r="I183" s="167"/>
      <c r="J183" s="54">
        <v>6</v>
      </c>
      <c r="K183" s="54">
        <v>2</v>
      </c>
      <c r="L183" s="54">
        <v>2</v>
      </c>
      <c r="M183" s="54">
        <v>0</v>
      </c>
      <c r="N183" s="50">
        <f>K183+L183+M183</f>
        <v>4</v>
      </c>
      <c r="O183" s="50">
        <f>P183-N183</f>
        <v>7</v>
      </c>
      <c r="P183" s="50">
        <f>ROUND(PRODUCT(J183,25)/14,0)</f>
        <v>11</v>
      </c>
      <c r="Q183" s="54"/>
      <c r="R183" s="54" t="s">
        <v>30</v>
      </c>
      <c r="S183" s="55"/>
      <c r="T183" s="48" t="s">
        <v>40</v>
      </c>
    </row>
    <row r="184" spans="1:26" x14ac:dyDescent="0.2">
      <c r="A184" s="105" t="s">
        <v>210</v>
      </c>
      <c r="B184" s="238" t="s">
        <v>174</v>
      </c>
      <c r="C184" s="238"/>
      <c r="D184" s="238"/>
      <c r="E184" s="238"/>
      <c r="F184" s="238"/>
      <c r="G184" s="238"/>
      <c r="H184" s="238"/>
      <c r="I184" s="238"/>
      <c r="J184" s="238"/>
      <c r="K184" s="238"/>
      <c r="L184" s="238"/>
      <c r="M184" s="238"/>
      <c r="N184" s="238"/>
      <c r="O184" s="238"/>
      <c r="P184" s="238"/>
      <c r="Q184" s="238"/>
      <c r="R184" s="238"/>
      <c r="S184" s="238"/>
      <c r="T184" s="238"/>
      <c r="U184" s="30"/>
      <c r="V184" s="30"/>
      <c r="W184" s="30"/>
      <c r="X184" s="30"/>
      <c r="Y184" s="30"/>
      <c r="Z184" s="21"/>
    </row>
    <row r="185" spans="1:26" s="42" customFormat="1" x14ac:dyDescent="0.2">
      <c r="A185" s="340" t="s">
        <v>129</v>
      </c>
      <c r="B185" s="167" t="s">
        <v>266</v>
      </c>
      <c r="C185" s="227"/>
      <c r="D185" s="227"/>
      <c r="E185" s="227"/>
      <c r="F185" s="227"/>
      <c r="G185" s="227"/>
      <c r="H185" s="227"/>
      <c r="I185" s="165"/>
      <c r="J185" s="341">
        <v>4</v>
      </c>
      <c r="K185" s="341">
        <v>2</v>
      </c>
      <c r="L185" s="341">
        <v>1</v>
      </c>
      <c r="M185" s="58">
        <v>1</v>
      </c>
      <c r="N185" s="50">
        <f>K185+L185+M185</f>
        <v>4</v>
      </c>
      <c r="O185" s="50">
        <f>P185-N185</f>
        <v>3</v>
      </c>
      <c r="P185" s="50">
        <f>ROUND(PRODUCT(J185,25)/14,0)</f>
        <v>7</v>
      </c>
      <c r="Q185" s="54" t="s">
        <v>34</v>
      </c>
      <c r="R185" s="54"/>
      <c r="S185" s="55"/>
      <c r="T185" s="48" t="s">
        <v>39</v>
      </c>
    </row>
    <row r="186" spans="1:26" s="42" customFormat="1" ht="29.45" customHeight="1" x14ac:dyDescent="0.2">
      <c r="A186" s="340" t="s">
        <v>130</v>
      </c>
      <c r="B186" s="166" t="s">
        <v>267</v>
      </c>
      <c r="C186" s="166"/>
      <c r="D186" s="166"/>
      <c r="E186" s="166"/>
      <c r="F186" s="166"/>
      <c r="G186" s="166"/>
      <c r="H186" s="166"/>
      <c r="I186" s="166"/>
      <c r="J186" s="341">
        <v>4</v>
      </c>
      <c r="K186" s="341">
        <v>2</v>
      </c>
      <c r="L186" s="341">
        <v>1</v>
      </c>
      <c r="M186" s="58">
        <v>1</v>
      </c>
      <c r="N186" s="50">
        <f>K186+L186+M186</f>
        <v>4</v>
      </c>
      <c r="O186" s="50">
        <f>P186-N186</f>
        <v>3</v>
      </c>
      <c r="P186" s="50">
        <f>ROUND(PRODUCT(J186,25)/14,0)</f>
        <v>7</v>
      </c>
      <c r="Q186" s="54" t="s">
        <v>34</v>
      </c>
      <c r="R186" s="54"/>
      <c r="S186" s="55"/>
      <c r="T186" s="48" t="s">
        <v>39</v>
      </c>
    </row>
    <row r="187" spans="1:26" s="42" customFormat="1" x14ac:dyDescent="0.2">
      <c r="A187" s="105" t="s">
        <v>161</v>
      </c>
      <c r="B187" s="129" t="s">
        <v>131</v>
      </c>
      <c r="C187" s="130"/>
      <c r="D187" s="130"/>
      <c r="E187" s="130"/>
      <c r="F187" s="130"/>
      <c r="G187" s="130"/>
      <c r="H187" s="130"/>
      <c r="I187" s="130"/>
      <c r="J187" s="130"/>
      <c r="K187" s="130"/>
      <c r="L187" s="130"/>
      <c r="M187" s="130"/>
      <c r="N187" s="130"/>
      <c r="O187" s="130"/>
      <c r="P187" s="130"/>
      <c r="Q187" s="130"/>
      <c r="R187" s="130"/>
      <c r="S187" s="130"/>
      <c r="T187" s="131"/>
    </row>
    <row r="188" spans="1:26" s="42" customFormat="1" ht="26.1" customHeight="1" x14ac:dyDescent="0.2">
      <c r="A188" s="103" t="s">
        <v>175</v>
      </c>
      <c r="B188" s="165" t="s">
        <v>264</v>
      </c>
      <c r="C188" s="166"/>
      <c r="D188" s="166"/>
      <c r="E188" s="166"/>
      <c r="F188" s="166"/>
      <c r="G188" s="166"/>
      <c r="H188" s="166"/>
      <c r="I188" s="167"/>
      <c r="J188" s="54">
        <v>3</v>
      </c>
      <c r="K188" s="54">
        <v>2</v>
      </c>
      <c r="L188" s="54">
        <v>0</v>
      </c>
      <c r="M188" s="54">
        <v>0</v>
      </c>
      <c r="N188" s="50">
        <f>K188+L188+M188</f>
        <v>2</v>
      </c>
      <c r="O188" s="50">
        <f>P188-N188</f>
        <v>3</v>
      </c>
      <c r="P188" s="50">
        <f>ROUND(PRODUCT(J188,25)/14,0)</f>
        <v>5</v>
      </c>
      <c r="Q188" s="54"/>
      <c r="R188" s="54" t="s">
        <v>30</v>
      </c>
      <c r="S188" s="55"/>
      <c r="T188" s="48" t="s">
        <v>40</v>
      </c>
    </row>
    <row r="189" spans="1:26" s="42" customFormat="1" ht="39" customHeight="1" x14ac:dyDescent="0.2">
      <c r="A189" s="103" t="s">
        <v>176</v>
      </c>
      <c r="B189" s="165" t="s">
        <v>268</v>
      </c>
      <c r="C189" s="166"/>
      <c r="D189" s="166"/>
      <c r="E189" s="166"/>
      <c r="F189" s="166"/>
      <c r="G189" s="166"/>
      <c r="H189" s="166"/>
      <c r="I189" s="167"/>
      <c r="J189" s="54">
        <v>3</v>
      </c>
      <c r="K189" s="54">
        <v>2</v>
      </c>
      <c r="L189" s="54">
        <v>0</v>
      </c>
      <c r="M189" s="54">
        <v>0</v>
      </c>
      <c r="N189" s="50">
        <f>K189+L189+M189</f>
        <v>2</v>
      </c>
      <c r="O189" s="50">
        <f>P189-N189</f>
        <v>3</v>
      </c>
      <c r="P189" s="50">
        <f>ROUND(PRODUCT(J189,25)/14,0)</f>
        <v>5</v>
      </c>
      <c r="Q189" s="54"/>
      <c r="R189" s="54" t="s">
        <v>30</v>
      </c>
      <c r="S189" s="55"/>
      <c r="T189" s="48" t="s">
        <v>40</v>
      </c>
      <c r="U189" s="106"/>
      <c r="V189" s="106"/>
      <c r="W189" s="106"/>
      <c r="X189" s="106"/>
    </row>
    <row r="190" spans="1:26" s="42" customFormat="1" x14ac:dyDescent="0.2">
      <c r="A190" s="105" t="s">
        <v>165</v>
      </c>
      <c r="B190" s="129" t="s">
        <v>132</v>
      </c>
      <c r="C190" s="130"/>
      <c r="D190" s="130"/>
      <c r="E190" s="130"/>
      <c r="F190" s="130"/>
      <c r="G190" s="130"/>
      <c r="H190" s="130"/>
      <c r="I190" s="130"/>
      <c r="J190" s="130"/>
      <c r="K190" s="130"/>
      <c r="L190" s="130"/>
      <c r="M190" s="130"/>
      <c r="N190" s="130"/>
      <c r="O190" s="130"/>
      <c r="P190" s="130"/>
      <c r="Q190" s="130"/>
      <c r="R190" s="130"/>
      <c r="S190" s="130"/>
      <c r="T190" s="131"/>
    </row>
    <row r="191" spans="1:26" s="42" customFormat="1" ht="29.25" customHeight="1" x14ac:dyDescent="0.2">
      <c r="A191" s="103" t="s">
        <v>177</v>
      </c>
      <c r="B191" s="165" t="s">
        <v>269</v>
      </c>
      <c r="C191" s="166"/>
      <c r="D191" s="166"/>
      <c r="E191" s="166"/>
      <c r="F191" s="166"/>
      <c r="G191" s="166"/>
      <c r="H191" s="166"/>
      <c r="I191" s="167"/>
      <c r="J191" s="54">
        <v>6</v>
      </c>
      <c r="K191" s="54">
        <v>2</v>
      </c>
      <c r="L191" s="54">
        <v>2</v>
      </c>
      <c r="M191" s="54">
        <v>0</v>
      </c>
      <c r="N191" s="50">
        <f>K191+L191+M191</f>
        <v>4</v>
      </c>
      <c r="O191" s="50">
        <f>P191-N191</f>
        <v>9</v>
      </c>
      <c r="P191" s="50">
        <f>ROUND(PRODUCT(J191,25)/12,0)</f>
        <v>13</v>
      </c>
      <c r="Q191" s="54"/>
      <c r="R191" s="54" t="s">
        <v>30</v>
      </c>
      <c r="S191" s="55"/>
      <c r="T191" s="48" t="s">
        <v>40</v>
      </c>
    </row>
    <row r="192" spans="1:26" s="42" customFormat="1" ht="29.25" customHeight="1" x14ac:dyDescent="0.2">
      <c r="A192" s="103" t="s">
        <v>178</v>
      </c>
      <c r="B192" s="165" t="s">
        <v>286</v>
      </c>
      <c r="C192" s="166"/>
      <c r="D192" s="166"/>
      <c r="E192" s="166"/>
      <c r="F192" s="166"/>
      <c r="G192" s="166"/>
      <c r="H192" s="166"/>
      <c r="I192" s="167"/>
      <c r="J192" s="54">
        <v>6</v>
      </c>
      <c r="K192" s="54">
        <v>2</v>
      </c>
      <c r="L192" s="54">
        <v>2</v>
      </c>
      <c r="M192" s="54">
        <v>0</v>
      </c>
      <c r="N192" s="50">
        <f>K192+L192+M192</f>
        <v>4</v>
      </c>
      <c r="O192" s="50">
        <f>P192-N192</f>
        <v>9</v>
      </c>
      <c r="P192" s="50">
        <f>ROUND(PRODUCT(J192,25)/12,0)</f>
        <v>13</v>
      </c>
      <c r="Q192" s="54"/>
      <c r="R192" s="54" t="s">
        <v>30</v>
      </c>
      <c r="S192" s="55"/>
      <c r="T192" s="48" t="s">
        <v>40</v>
      </c>
    </row>
    <row r="193" spans="1:29" s="42" customFormat="1" x14ac:dyDescent="0.2">
      <c r="A193" s="105" t="s">
        <v>168</v>
      </c>
      <c r="B193" s="129" t="s">
        <v>133</v>
      </c>
      <c r="C193" s="130"/>
      <c r="D193" s="130"/>
      <c r="E193" s="130"/>
      <c r="F193" s="130"/>
      <c r="G193" s="130"/>
      <c r="H193" s="130"/>
      <c r="I193" s="130"/>
      <c r="J193" s="130"/>
      <c r="K193" s="130"/>
      <c r="L193" s="130"/>
      <c r="M193" s="130"/>
      <c r="N193" s="130"/>
      <c r="O193" s="130"/>
      <c r="P193" s="130"/>
      <c r="Q193" s="130"/>
      <c r="R193" s="130"/>
      <c r="S193" s="130"/>
      <c r="T193" s="131"/>
    </row>
    <row r="194" spans="1:29" s="42" customFormat="1" ht="30.75" customHeight="1" x14ac:dyDescent="0.2">
      <c r="A194" s="103" t="s">
        <v>179</v>
      </c>
      <c r="B194" s="165" t="s">
        <v>270</v>
      </c>
      <c r="C194" s="166"/>
      <c r="D194" s="166"/>
      <c r="E194" s="166"/>
      <c r="F194" s="166"/>
      <c r="G194" s="166"/>
      <c r="H194" s="166"/>
      <c r="I194" s="167"/>
      <c r="J194" s="54">
        <v>3</v>
      </c>
      <c r="K194" s="54">
        <v>1</v>
      </c>
      <c r="L194" s="54">
        <v>1</v>
      </c>
      <c r="M194" s="54">
        <v>0</v>
      </c>
      <c r="N194" s="50">
        <f>K194+L194+M194</f>
        <v>2</v>
      </c>
      <c r="O194" s="50">
        <f>P194-N194</f>
        <v>4</v>
      </c>
      <c r="P194" s="50">
        <f>ROUND(PRODUCT(J194,25)/12,0)</f>
        <v>6</v>
      </c>
      <c r="Q194" s="54"/>
      <c r="R194" s="54" t="s">
        <v>30</v>
      </c>
      <c r="S194" s="55"/>
      <c r="T194" s="48" t="s">
        <v>40</v>
      </c>
    </row>
    <row r="195" spans="1:29" s="42" customFormat="1" ht="30.75" customHeight="1" x14ac:dyDescent="0.2">
      <c r="A195" s="63" t="s">
        <v>180</v>
      </c>
      <c r="B195" s="165" t="s">
        <v>271</v>
      </c>
      <c r="C195" s="166"/>
      <c r="D195" s="166"/>
      <c r="E195" s="166"/>
      <c r="F195" s="166"/>
      <c r="G195" s="166"/>
      <c r="H195" s="166"/>
      <c r="I195" s="167"/>
      <c r="J195" s="54">
        <v>3</v>
      </c>
      <c r="K195" s="54">
        <v>1</v>
      </c>
      <c r="L195" s="54">
        <v>1</v>
      </c>
      <c r="M195" s="54">
        <v>0</v>
      </c>
      <c r="N195" s="50">
        <f>K195+L195+M195</f>
        <v>2</v>
      </c>
      <c r="O195" s="50">
        <f>P195-N195</f>
        <v>4</v>
      </c>
      <c r="P195" s="50">
        <f>ROUND(PRODUCT(J195,25)/12,0)</f>
        <v>6</v>
      </c>
      <c r="Q195" s="54"/>
      <c r="R195" s="54" t="s">
        <v>30</v>
      </c>
      <c r="S195" s="55"/>
      <c r="T195" s="48" t="s">
        <v>40</v>
      </c>
    </row>
    <row r="196" spans="1:29" ht="25.5" customHeight="1" x14ac:dyDescent="0.2">
      <c r="A196" s="125" t="s">
        <v>95</v>
      </c>
      <c r="B196" s="125"/>
      <c r="C196" s="125"/>
      <c r="D196" s="125"/>
      <c r="E196" s="125"/>
      <c r="F196" s="125"/>
      <c r="G196" s="125"/>
      <c r="H196" s="125"/>
      <c r="I196" s="125"/>
      <c r="J196" s="119">
        <f>SUM(J166,J169,J174,J177,J182,J185,J188,J191,J194)</f>
        <v>37</v>
      </c>
      <c r="K196" s="119">
        <f t="shared" ref="K196:P196" si="6">SUM(K166,K169,K174,K177,K182,K185,K188,K191,K194)</f>
        <v>15</v>
      </c>
      <c r="L196" s="119">
        <f t="shared" si="6"/>
        <v>10</v>
      </c>
      <c r="M196" s="119">
        <f t="shared" si="6"/>
        <v>3</v>
      </c>
      <c r="N196" s="119">
        <f t="shared" si="6"/>
        <v>28</v>
      </c>
      <c r="O196" s="119">
        <f t="shared" si="6"/>
        <v>40</v>
      </c>
      <c r="P196" s="119">
        <f t="shared" si="6"/>
        <v>68</v>
      </c>
      <c r="Q196" s="79">
        <f>COUNTIF(Q166,"E")+COUNTIF(Q169,"E")+COUNTIF(Q174,"E")+COUNTIF(Q177,"E")+COUNTIF(Q182,"E")+COUNTIF(Q185,"E")+COUNTIF(Q188,"E")+COUNTIF(Q191,"E")+COUNTIF(Q194,"E")</f>
        <v>3</v>
      </c>
      <c r="R196" s="79">
        <f>COUNTIF(R166,"C")+COUNTIF(R169,"C")+COUNTIF(R174,"C")+COUNTIF(R177,"C")+COUNTIF(R182,"C")+COUNTIF(R185,"C")+COUNTIF(R188,"C")+COUNTIF(R191,"C")+COUNTIF(R194,"C")</f>
        <v>5</v>
      </c>
      <c r="S196" s="79">
        <f>COUNTIF(S166,"VP")+COUNTIF(S169,"VP")+COUNTIF(S174,"VP")+COUNTIF(S177,"VP")+COUNTIF(S182,"VP")+COUNTIF(S185,"VP")+COUNTIF(S188,"VP")+COUNTIF(S191,"VP")+COUNTIF(S194,"VP")</f>
        <v>1</v>
      </c>
      <c r="T196" s="82">
        <f>COUNTA(T166,T169,T174,T177,T182,T185,T188,T191,T194)</f>
        <v>9</v>
      </c>
      <c r="U196" s="115"/>
      <c r="V196" s="115"/>
      <c r="W196" s="115"/>
      <c r="X196" s="115"/>
      <c r="Y196" s="115"/>
      <c r="Z196" s="115"/>
    </row>
    <row r="197" spans="1:29" ht="15" customHeight="1" x14ac:dyDescent="0.2">
      <c r="A197" s="125" t="s">
        <v>52</v>
      </c>
      <c r="B197" s="125"/>
      <c r="C197" s="125"/>
      <c r="D197" s="125"/>
      <c r="E197" s="125"/>
      <c r="F197" s="125"/>
      <c r="G197" s="125"/>
      <c r="H197" s="125"/>
      <c r="I197" s="125"/>
      <c r="J197" s="125"/>
      <c r="K197" s="119">
        <f>SUM(K166,K169,K174,K177,K182,K188,K185)*14+(K191+K194)*12</f>
        <v>204</v>
      </c>
      <c r="L197" s="119">
        <f t="shared" ref="L197:P197" si="7">SUM(L166,L169,L174,L177,L182,L188,L185)*14+(L191+L194)*12</f>
        <v>134</v>
      </c>
      <c r="M197" s="119">
        <f t="shared" si="7"/>
        <v>42</v>
      </c>
      <c r="N197" s="119">
        <f t="shared" si="7"/>
        <v>380</v>
      </c>
      <c r="O197" s="119">
        <f t="shared" si="7"/>
        <v>534</v>
      </c>
      <c r="P197" s="119">
        <f t="shared" si="7"/>
        <v>914</v>
      </c>
      <c r="Q197" s="288"/>
      <c r="R197" s="289"/>
      <c r="S197" s="289"/>
      <c r="T197" s="290"/>
      <c r="U197" s="115"/>
      <c r="V197" s="115"/>
      <c r="W197" s="115"/>
      <c r="X197" s="115"/>
      <c r="Y197" s="115"/>
      <c r="Z197" s="115"/>
    </row>
    <row r="198" spans="1:29" ht="12" customHeight="1" x14ac:dyDescent="0.2">
      <c r="A198" s="125"/>
      <c r="B198" s="125"/>
      <c r="C198" s="125"/>
      <c r="D198" s="125"/>
      <c r="E198" s="125"/>
      <c r="F198" s="125"/>
      <c r="G198" s="125"/>
      <c r="H198" s="125"/>
      <c r="I198" s="125"/>
      <c r="J198" s="125"/>
      <c r="K198" s="144">
        <f>SUM(K197:M197)</f>
        <v>380</v>
      </c>
      <c r="L198" s="145"/>
      <c r="M198" s="146"/>
      <c r="N198" s="144">
        <f>SUM(N197:O197)</f>
        <v>914</v>
      </c>
      <c r="O198" s="145"/>
      <c r="P198" s="146"/>
      <c r="Q198" s="291"/>
      <c r="R198" s="292"/>
      <c r="S198" s="292"/>
      <c r="T198" s="293"/>
      <c r="U198" s="115"/>
      <c r="V198" s="115"/>
      <c r="W198" s="115"/>
      <c r="X198" s="115"/>
      <c r="Y198" s="115"/>
      <c r="Z198" s="115"/>
    </row>
    <row r="199" spans="1:29" ht="18" customHeight="1" x14ac:dyDescent="0.2">
      <c r="A199" s="323" t="s">
        <v>94</v>
      </c>
      <c r="B199" s="323"/>
      <c r="C199" s="323"/>
      <c r="D199" s="323"/>
      <c r="E199" s="323"/>
      <c r="F199" s="323"/>
      <c r="G199" s="323"/>
      <c r="H199" s="323"/>
      <c r="I199" s="323"/>
      <c r="J199" s="323"/>
      <c r="K199" s="138">
        <f>T196/SUM(T52,T66,T79,T100,T122,T146)</f>
        <v>0.20930232558139536</v>
      </c>
      <c r="L199" s="139"/>
      <c r="M199" s="139"/>
      <c r="N199" s="139"/>
      <c r="O199" s="139"/>
      <c r="P199" s="139"/>
      <c r="Q199" s="139"/>
      <c r="R199" s="139"/>
      <c r="S199" s="139"/>
      <c r="T199" s="140"/>
      <c r="U199" s="115"/>
      <c r="V199" s="115"/>
      <c r="W199" s="115"/>
      <c r="X199" s="115"/>
      <c r="Y199" s="115"/>
      <c r="Z199" s="115"/>
    </row>
    <row r="200" spans="1:29" ht="16.5" customHeight="1" x14ac:dyDescent="0.2">
      <c r="A200" s="228" t="s">
        <v>97</v>
      </c>
      <c r="B200" s="228"/>
      <c r="C200" s="228"/>
      <c r="D200" s="228"/>
      <c r="E200" s="228"/>
      <c r="F200" s="228"/>
      <c r="G200" s="228"/>
      <c r="H200" s="228"/>
      <c r="I200" s="228"/>
      <c r="J200" s="228"/>
      <c r="K200" s="138">
        <f>K198/(SUM(N52,N66,N79,N100,N122)*14+N146*12)</f>
        <v>0.19308943089430894</v>
      </c>
      <c r="L200" s="139"/>
      <c r="M200" s="139"/>
      <c r="N200" s="139"/>
      <c r="O200" s="139"/>
      <c r="P200" s="139"/>
      <c r="Q200" s="139"/>
      <c r="R200" s="139"/>
      <c r="S200" s="139"/>
      <c r="T200" s="140"/>
      <c r="U200" s="342" t="s">
        <v>289</v>
      </c>
      <c r="V200" s="342"/>
      <c r="W200" s="342"/>
      <c r="X200" s="342"/>
      <c r="Y200" s="115"/>
      <c r="Z200" s="115"/>
    </row>
    <row r="201" spans="1:29" s="115" customFormat="1" x14ac:dyDescent="0.2">
      <c r="A201" s="343"/>
      <c r="B201" s="343"/>
      <c r="C201" s="343"/>
      <c r="D201" s="343"/>
      <c r="E201" s="343"/>
      <c r="F201" s="343"/>
      <c r="G201" s="343"/>
      <c r="H201" s="343"/>
      <c r="I201" s="343"/>
      <c r="J201" s="343"/>
      <c r="K201" s="95"/>
      <c r="L201" s="95"/>
      <c r="M201" s="95"/>
      <c r="N201" s="95"/>
      <c r="O201" s="95"/>
      <c r="P201" s="95"/>
      <c r="Q201" s="95"/>
      <c r="R201" s="95"/>
      <c r="S201" s="95"/>
      <c r="T201" s="95"/>
    </row>
    <row r="202" spans="1:29" s="115" customFormat="1" x14ac:dyDescent="0.2">
      <c r="A202" s="343"/>
      <c r="B202" s="343"/>
      <c r="C202" s="343"/>
      <c r="D202" s="343"/>
      <c r="E202" s="343"/>
      <c r="F202" s="343"/>
      <c r="G202" s="343"/>
      <c r="H202" s="343"/>
      <c r="I202" s="343"/>
      <c r="J202" s="343"/>
      <c r="K202" s="95"/>
      <c r="L202" s="95"/>
      <c r="M202" s="95"/>
      <c r="N202" s="95"/>
      <c r="O202" s="95"/>
      <c r="P202" s="95"/>
      <c r="Q202" s="95"/>
      <c r="R202" s="95"/>
      <c r="S202" s="95"/>
      <c r="T202" s="95"/>
    </row>
    <row r="203" spans="1:29" s="115" customFormat="1" x14ac:dyDescent="0.2">
      <c r="A203" s="343"/>
      <c r="B203" s="343"/>
      <c r="C203" s="343"/>
      <c r="D203" s="343"/>
      <c r="E203" s="343"/>
      <c r="F203" s="343"/>
      <c r="G203" s="343"/>
      <c r="H203" s="343"/>
      <c r="I203" s="343"/>
      <c r="J203" s="343"/>
      <c r="K203" s="95"/>
      <c r="L203" s="95"/>
      <c r="M203" s="95"/>
      <c r="N203" s="95"/>
      <c r="O203" s="95"/>
      <c r="P203" s="95"/>
      <c r="Q203" s="95"/>
      <c r="R203" s="95"/>
      <c r="S203" s="95"/>
      <c r="T203" s="95"/>
    </row>
    <row r="204" spans="1:29" s="115" customFormat="1" x14ac:dyDescent="0.2">
      <c r="A204" s="343"/>
      <c r="B204" s="343"/>
      <c r="C204" s="343"/>
      <c r="D204" s="343"/>
      <c r="E204" s="343"/>
      <c r="F204" s="343"/>
      <c r="G204" s="343"/>
      <c r="H204" s="343"/>
      <c r="I204" s="343"/>
      <c r="J204" s="343"/>
      <c r="K204" s="95"/>
      <c r="L204" s="95"/>
      <c r="M204" s="95"/>
      <c r="N204" s="95"/>
      <c r="O204" s="95"/>
      <c r="P204" s="95"/>
      <c r="Q204" s="95"/>
      <c r="R204" s="95"/>
      <c r="S204" s="95"/>
      <c r="T204" s="95"/>
    </row>
    <row r="205" spans="1:29" s="115" customFormat="1" x14ac:dyDescent="0.2">
      <c r="A205" s="343"/>
      <c r="B205" s="343"/>
      <c r="C205" s="343"/>
      <c r="D205" s="343"/>
      <c r="E205" s="343"/>
      <c r="F205" s="343"/>
      <c r="G205" s="343"/>
      <c r="H205" s="343"/>
      <c r="I205" s="343"/>
      <c r="J205" s="343"/>
      <c r="K205" s="95"/>
      <c r="L205" s="95"/>
      <c r="M205" s="95"/>
      <c r="N205" s="95"/>
      <c r="O205" s="95"/>
      <c r="P205" s="95"/>
      <c r="Q205" s="95"/>
      <c r="R205" s="95"/>
      <c r="S205" s="95"/>
      <c r="T205" s="95"/>
    </row>
    <row r="206" spans="1:29" s="115" customFormat="1" x14ac:dyDescent="0.2">
      <c r="A206" s="343"/>
      <c r="B206" s="343"/>
      <c r="C206" s="343"/>
      <c r="D206" s="343"/>
      <c r="E206" s="343"/>
      <c r="F206" s="343"/>
      <c r="G206" s="343"/>
      <c r="H206" s="343"/>
      <c r="I206" s="343"/>
      <c r="J206" s="343"/>
      <c r="K206" s="95"/>
      <c r="L206" s="95"/>
      <c r="M206" s="95"/>
      <c r="N206" s="95"/>
      <c r="O206" s="95"/>
      <c r="P206" s="95"/>
      <c r="Q206" s="95"/>
      <c r="R206" s="95"/>
      <c r="S206" s="95"/>
      <c r="T206" s="95"/>
    </row>
    <row r="207" spans="1:29" ht="19.5" customHeight="1" x14ac:dyDescent="0.2">
      <c r="A207" s="245" t="s">
        <v>53</v>
      </c>
      <c r="B207" s="246"/>
      <c r="C207" s="246"/>
      <c r="D207" s="246"/>
      <c r="E207" s="246"/>
      <c r="F207" s="246"/>
      <c r="G207" s="246"/>
      <c r="H207" s="246"/>
      <c r="I207" s="246"/>
      <c r="J207" s="246"/>
      <c r="K207" s="246"/>
      <c r="L207" s="246"/>
      <c r="M207" s="246"/>
      <c r="N207" s="246"/>
      <c r="O207" s="246"/>
      <c r="P207" s="246"/>
      <c r="Q207" s="246"/>
      <c r="R207" s="246"/>
      <c r="S207" s="246"/>
      <c r="T207" s="247"/>
      <c r="U207" s="115"/>
      <c r="V207" s="115"/>
      <c r="W207" s="115"/>
      <c r="X207" s="115"/>
      <c r="Y207" s="115"/>
      <c r="Z207" s="115"/>
    </row>
    <row r="208" spans="1:29" ht="28.5" customHeight="1" x14ac:dyDescent="0.2">
      <c r="A208" s="251" t="s">
        <v>29</v>
      </c>
      <c r="B208" s="253" t="s">
        <v>28</v>
      </c>
      <c r="C208" s="254"/>
      <c r="D208" s="254"/>
      <c r="E208" s="254"/>
      <c r="F208" s="254"/>
      <c r="G208" s="254"/>
      <c r="H208" s="254"/>
      <c r="I208" s="255"/>
      <c r="J208" s="171" t="s">
        <v>42</v>
      </c>
      <c r="K208" s="168" t="s">
        <v>26</v>
      </c>
      <c r="L208" s="169"/>
      <c r="M208" s="170"/>
      <c r="N208" s="168" t="s">
        <v>43</v>
      </c>
      <c r="O208" s="169"/>
      <c r="P208" s="170"/>
      <c r="Q208" s="168" t="s">
        <v>25</v>
      </c>
      <c r="R208" s="169"/>
      <c r="S208" s="170"/>
      <c r="T208" s="171" t="s">
        <v>24</v>
      </c>
      <c r="U208" s="115"/>
      <c r="V208" s="115"/>
      <c r="W208" s="115"/>
      <c r="X208" s="115"/>
      <c r="Y208" s="115"/>
      <c r="Z208" s="115"/>
    </row>
    <row r="209" spans="1:26" ht="16.5" customHeight="1" x14ac:dyDescent="0.2">
      <c r="A209" s="252"/>
      <c r="B209" s="256"/>
      <c r="C209" s="257"/>
      <c r="D209" s="257"/>
      <c r="E209" s="257"/>
      <c r="F209" s="257"/>
      <c r="G209" s="257"/>
      <c r="H209" s="257"/>
      <c r="I209" s="258"/>
      <c r="J209" s="172"/>
      <c r="K209" s="64" t="s">
        <v>30</v>
      </c>
      <c r="L209" s="64" t="s">
        <v>31</v>
      </c>
      <c r="M209" s="64" t="s">
        <v>32</v>
      </c>
      <c r="N209" s="64" t="s">
        <v>36</v>
      </c>
      <c r="O209" s="64" t="s">
        <v>7</v>
      </c>
      <c r="P209" s="64" t="s">
        <v>33</v>
      </c>
      <c r="Q209" s="64" t="s">
        <v>34</v>
      </c>
      <c r="R209" s="64" t="s">
        <v>30</v>
      </c>
      <c r="S209" s="64" t="s">
        <v>35</v>
      </c>
      <c r="T209" s="172"/>
      <c r="U209" s="115"/>
      <c r="V209" s="115"/>
      <c r="W209" s="115"/>
      <c r="X209" s="115"/>
      <c r="Y209" s="115"/>
      <c r="Z209" s="115"/>
    </row>
    <row r="210" spans="1:26" x14ac:dyDescent="0.2">
      <c r="A210" s="248" t="s">
        <v>54</v>
      </c>
      <c r="B210" s="249"/>
      <c r="C210" s="249"/>
      <c r="D210" s="249"/>
      <c r="E210" s="249"/>
      <c r="F210" s="249"/>
      <c r="G210" s="249"/>
      <c r="H210" s="249"/>
      <c r="I210" s="249"/>
      <c r="J210" s="249"/>
      <c r="K210" s="249"/>
      <c r="L210" s="249"/>
      <c r="M210" s="249"/>
      <c r="N210" s="249"/>
      <c r="O210" s="249"/>
      <c r="P210" s="249"/>
      <c r="Q210" s="249"/>
      <c r="R210" s="249"/>
      <c r="S210" s="249"/>
      <c r="T210" s="250"/>
      <c r="U210" s="115"/>
      <c r="V210" s="115"/>
      <c r="W210" s="115"/>
      <c r="X210" s="115"/>
      <c r="Y210" s="115"/>
      <c r="Z210" s="115"/>
    </row>
    <row r="211" spans="1:26" s="42" customFormat="1" ht="13.35" customHeight="1" x14ac:dyDescent="0.2">
      <c r="A211" s="71" t="s">
        <v>181</v>
      </c>
      <c r="B211" s="218" t="s">
        <v>272</v>
      </c>
      <c r="C211" s="219"/>
      <c r="D211" s="219"/>
      <c r="E211" s="219"/>
      <c r="F211" s="219"/>
      <c r="G211" s="219"/>
      <c r="H211" s="219"/>
      <c r="I211" s="220"/>
      <c r="J211" s="72">
        <v>3</v>
      </c>
      <c r="K211" s="72">
        <v>0</v>
      </c>
      <c r="L211" s="72">
        <v>0</v>
      </c>
      <c r="M211" s="72">
        <v>2</v>
      </c>
      <c r="N211" s="73">
        <v>2</v>
      </c>
      <c r="O211" s="73">
        <v>3</v>
      </c>
      <c r="P211" s="73">
        <f>ROUND(PRODUCT(J211,25)/14,0)</f>
        <v>5</v>
      </c>
      <c r="Q211" s="72"/>
      <c r="R211" s="72"/>
      <c r="S211" s="74" t="s">
        <v>35</v>
      </c>
      <c r="T211" s="75" t="s">
        <v>41</v>
      </c>
    </row>
    <row r="212" spans="1:26" ht="12.75" customHeight="1" x14ac:dyDescent="0.2">
      <c r="A212" s="71" t="s">
        <v>182</v>
      </c>
      <c r="B212" s="218" t="s">
        <v>273</v>
      </c>
      <c r="C212" s="219"/>
      <c r="D212" s="219"/>
      <c r="E212" s="219"/>
      <c r="F212" s="219"/>
      <c r="G212" s="219"/>
      <c r="H212" s="219"/>
      <c r="I212" s="220"/>
      <c r="J212" s="72">
        <v>3</v>
      </c>
      <c r="K212" s="72">
        <v>0</v>
      </c>
      <c r="L212" s="72">
        <v>0</v>
      </c>
      <c r="M212" s="72">
        <v>2</v>
      </c>
      <c r="N212" s="73">
        <f>K212+L212+M212</f>
        <v>2</v>
      </c>
      <c r="O212" s="73">
        <f>P212-N212</f>
        <v>3</v>
      </c>
      <c r="P212" s="73">
        <f>ROUND(PRODUCT(J212,25)/14,0)</f>
        <v>5</v>
      </c>
      <c r="Q212" s="72"/>
      <c r="R212" s="72"/>
      <c r="S212" s="74" t="s">
        <v>35</v>
      </c>
      <c r="T212" s="75" t="s">
        <v>41</v>
      </c>
      <c r="U212" s="28"/>
      <c r="V212" s="32"/>
      <c r="W212" s="32"/>
      <c r="X212" s="32"/>
      <c r="Y212" s="32"/>
      <c r="Z212" s="32"/>
    </row>
    <row r="213" spans="1:26" s="42" customFormat="1" ht="14.25" customHeight="1" x14ac:dyDescent="0.2">
      <c r="A213" s="71" t="s">
        <v>183</v>
      </c>
      <c r="B213" s="218" t="s">
        <v>276</v>
      </c>
      <c r="C213" s="219"/>
      <c r="D213" s="219"/>
      <c r="E213" s="219"/>
      <c r="F213" s="219"/>
      <c r="G213" s="219"/>
      <c r="H213" s="219"/>
      <c r="I213" s="220"/>
      <c r="J213" s="72">
        <v>3</v>
      </c>
      <c r="K213" s="72">
        <v>0</v>
      </c>
      <c r="L213" s="72">
        <v>0</v>
      </c>
      <c r="M213" s="72">
        <v>2</v>
      </c>
      <c r="N213" s="73">
        <f>K213+L213+M213</f>
        <v>2</v>
      </c>
      <c r="O213" s="73">
        <f>P213-N213</f>
        <v>3</v>
      </c>
      <c r="P213" s="73">
        <f>ROUND(PRODUCT(J213,25)/14,0)</f>
        <v>5</v>
      </c>
      <c r="Q213" s="72"/>
      <c r="R213" s="72"/>
      <c r="S213" s="74" t="s">
        <v>35</v>
      </c>
      <c r="T213" s="75" t="s">
        <v>41</v>
      </c>
    </row>
    <row r="214" spans="1:26" x14ac:dyDescent="0.2">
      <c r="A214" s="173" t="s">
        <v>55</v>
      </c>
      <c r="B214" s="174"/>
      <c r="C214" s="174"/>
      <c r="D214" s="174"/>
      <c r="E214" s="174"/>
      <c r="F214" s="174"/>
      <c r="G214" s="174"/>
      <c r="H214" s="174"/>
      <c r="I214" s="174"/>
      <c r="J214" s="174"/>
      <c r="K214" s="174"/>
      <c r="L214" s="174"/>
      <c r="M214" s="174"/>
      <c r="N214" s="174"/>
      <c r="O214" s="174"/>
      <c r="P214" s="174"/>
      <c r="Q214" s="174"/>
      <c r="R214" s="174"/>
      <c r="S214" s="174"/>
      <c r="T214" s="175"/>
      <c r="U214" s="28"/>
      <c r="V214" s="32"/>
      <c r="W214" s="32"/>
      <c r="X214" s="32"/>
      <c r="Y214" s="32"/>
      <c r="Z214" s="32"/>
    </row>
    <row r="215" spans="1:26" s="42" customFormat="1" ht="12.75" customHeight="1" x14ac:dyDescent="0.2">
      <c r="A215" s="71" t="s">
        <v>184</v>
      </c>
      <c r="B215" s="218" t="s">
        <v>272</v>
      </c>
      <c r="C215" s="219"/>
      <c r="D215" s="219"/>
      <c r="E215" s="219"/>
      <c r="F215" s="219"/>
      <c r="G215" s="219"/>
      <c r="H215" s="219"/>
      <c r="I215" s="220"/>
      <c r="J215" s="72">
        <v>3</v>
      </c>
      <c r="K215" s="72">
        <v>0</v>
      </c>
      <c r="L215" s="72">
        <v>0</v>
      </c>
      <c r="M215" s="72">
        <v>2</v>
      </c>
      <c r="N215" s="73">
        <f>K215+L215+M215</f>
        <v>2</v>
      </c>
      <c r="O215" s="73">
        <f>P215-N215</f>
        <v>3</v>
      </c>
      <c r="P215" s="73">
        <f>ROUND(PRODUCT(J215,25)/14,0)</f>
        <v>5</v>
      </c>
      <c r="Q215" s="72"/>
      <c r="R215" s="72"/>
      <c r="S215" s="74" t="s">
        <v>35</v>
      </c>
      <c r="T215" s="75" t="s">
        <v>41</v>
      </c>
    </row>
    <row r="216" spans="1:26" x14ac:dyDescent="0.2">
      <c r="A216" s="71" t="s">
        <v>185</v>
      </c>
      <c r="B216" s="218" t="s">
        <v>273</v>
      </c>
      <c r="C216" s="219"/>
      <c r="D216" s="219"/>
      <c r="E216" s="219"/>
      <c r="F216" s="219"/>
      <c r="G216" s="219"/>
      <c r="H216" s="219"/>
      <c r="I216" s="220"/>
      <c r="J216" s="72">
        <v>3</v>
      </c>
      <c r="K216" s="72">
        <v>0</v>
      </c>
      <c r="L216" s="72">
        <v>0</v>
      </c>
      <c r="M216" s="72">
        <v>2</v>
      </c>
      <c r="N216" s="73">
        <f>K216+L216+M216</f>
        <v>2</v>
      </c>
      <c r="O216" s="73">
        <f>P216-N216</f>
        <v>3</v>
      </c>
      <c r="P216" s="73">
        <f>ROUND(PRODUCT(J216,25)/14,0)</f>
        <v>5</v>
      </c>
      <c r="Q216" s="72"/>
      <c r="R216" s="72"/>
      <c r="S216" s="74" t="s">
        <v>35</v>
      </c>
      <c r="T216" s="75" t="s">
        <v>41</v>
      </c>
      <c r="U216" s="21"/>
    </row>
    <row r="217" spans="1:26" s="42" customFormat="1" x14ac:dyDescent="0.2">
      <c r="A217" s="71" t="s">
        <v>186</v>
      </c>
      <c r="B217" s="218" t="s">
        <v>276</v>
      </c>
      <c r="C217" s="219"/>
      <c r="D217" s="219"/>
      <c r="E217" s="219"/>
      <c r="F217" s="219"/>
      <c r="G217" s="219"/>
      <c r="H217" s="219"/>
      <c r="I217" s="220"/>
      <c r="J217" s="72">
        <v>3</v>
      </c>
      <c r="K217" s="72">
        <v>0</v>
      </c>
      <c r="L217" s="72">
        <v>0</v>
      </c>
      <c r="M217" s="72">
        <v>2</v>
      </c>
      <c r="N217" s="73">
        <f>K217+L217+M217</f>
        <v>2</v>
      </c>
      <c r="O217" s="73">
        <f>P217-N217</f>
        <v>3</v>
      </c>
      <c r="P217" s="73">
        <f>ROUND(PRODUCT(J217,25)/14,0)</f>
        <v>5</v>
      </c>
      <c r="Q217" s="72"/>
      <c r="R217" s="72"/>
      <c r="S217" s="74" t="s">
        <v>35</v>
      </c>
      <c r="T217" s="75" t="s">
        <v>41</v>
      </c>
    </row>
    <row r="218" spans="1:26" ht="13.5" customHeight="1" x14ac:dyDescent="0.2">
      <c r="A218" s="173" t="s">
        <v>56</v>
      </c>
      <c r="B218" s="174"/>
      <c r="C218" s="174"/>
      <c r="D218" s="174"/>
      <c r="E218" s="174"/>
      <c r="F218" s="174"/>
      <c r="G218" s="174"/>
      <c r="H218" s="174"/>
      <c r="I218" s="174"/>
      <c r="J218" s="174"/>
      <c r="K218" s="174"/>
      <c r="L218" s="174"/>
      <c r="M218" s="174"/>
      <c r="N218" s="174"/>
      <c r="O218" s="174"/>
      <c r="P218" s="174"/>
      <c r="Q218" s="174"/>
      <c r="R218" s="174"/>
      <c r="S218" s="174"/>
      <c r="T218" s="175"/>
    </row>
    <row r="219" spans="1:26" ht="12.75" customHeight="1" x14ac:dyDescent="0.2">
      <c r="A219" s="71" t="s">
        <v>187</v>
      </c>
      <c r="B219" s="239" t="s">
        <v>272</v>
      </c>
      <c r="C219" s="240"/>
      <c r="D219" s="240"/>
      <c r="E219" s="240"/>
      <c r="F219" s="240"/>
      <c r="G219" s="240"/>
      <c r="H219" s="240"/>
      <c r="I219" s="241"/>
      <c r="J219" s="67">
        <v>3</v>
      </c>
      <c r="K219" s="67">
        <v>0</v>
      </c>
      <c r="L219" s="67">
        <v>0</v>
      </c>
      <c r="M219" s="67">
        <v>2</v>
      </c>
      <c r="N219" s="73">
        <f>K219+L219+M219</f>
        <v>2</v>
      </c>
      <c r="O219" s="73">
        <f>P219-N219</f>
        <v>3</v>
      </c>
      <c r="P219" s="73">
        <f>ROUND(PRODUCT(J219,25)/14,0)</f>
        <v>5</v>
      </c>
      <c r="Q219" s="67"/>
      <c r="R219" s="67"/>
      <c r="S219" s="69" t="s">
        <v>35</v>
      </c>
      <c r="T219" s="70" t="s">
        <v>41</v>
      </c>
    </row>
    <row r="220" spans="1:26" ht="12.75" customHeight="1" x14ac:dyDescent="0.2">
      <c r="A220" s="71" t="s">
        <v>188</v>
      </c>
      <c r="B220" s="239" t="s">
        <v>273</v>
      </c>
      <c r="C220" s="240"/>
      <c r="D220" s="240"/>
      <c r="E220" s="240"/>
      <c r="F220" s="240"/>
      <c r="G220" s="240"/>
      <c r="H220" s="240"/>
      <c r="I220" s="241"/>
      <c r="J220" s="67">
        <v>3</v>
      </c>
      <c r="K220" s="67">
        <v>0</v>
      </c>
      <c r="L220" s="67">
        <v>0</v>
      </c>
      <c r="M220" s="67">
        <v>2</v>
      </c>
      <c r="N220" s="73">
        <f>K220+L220+M220</f>
        <v>2</v>
      </c>
      <c r="O220" s="73">
        <f>P220-N220</f>
        <v>3</v>
      </c>
      <c r="P220" s="68">
        <f>ROUND(PRODUCT(J220,25)/14,0)</f>
        <v>5</v>
      </c>
      <c r="Q220" s="67"/>
      <c r="R220" s="67"/>
      <c r="S220" s="69" t="s">
        <v>35</v>
      </c>
      <c r="T220" s="70" t="s">
        <v>41</v>
      </c>
    </row>
    <row r="221" spans="1:26" ht="12.75" customHeight="1" x14ac:dyDescent="0.2">
      <c r="A221" s="71" t="s">
        <v>189</v>
      </c>
      <c r="B221" s="239" t="s">
        <v>276</v>
      </c>
      <c r="C221" s="240"/>
      <c r="D221" s="240"/>
      <c r="E221" s="240"/>
      <c r="F221" s="240"/>
      <c r="G221" s="240"/>
      <c r="H221" s="240"/>
      <c r="I221" s="241"/>
      <c r="J221" s="67">
        <v>3</v>
      </c>
      <c r="K221" s="67">
        <v>0</v>
      </c>
      <c r="L221" s="67">
        <v>0</v>
      </c>
      <c r="M221" s="67">
        <v>2</v>
      </c>
      <c r="N221" s="73">
        <f>K221+L221+M221</f>
        <v>2</v>
      </c>
      <c r="O221" s="73">
        <f>P221-N221</f>
        <v>3</v>
      </c>
      <c r="P221" s="68">
        <f>ROUND(PRODUCT(J212,25)/14,0)</f>
        <v>5</v>
      </c>
      <c r="Q221" s="67"/>
      <c r="R221" s="67"/>
      <c r="S221" s="69" t="s">
        <v>35</v>
      </c>
      <c r="T221" s="70" t="s">
        <v>41</v>
      </c>
    </row>
    <row r="222" spans="1:26" ht="14.25" customHeight="1" x14ac:dyDescent="0.2">
      <c r="A222" s="71" t="s">
        <v>190</v>
      </c>
      <c r="B222" s="239" t="s">
        <v>274</v>
      </c>
      <c r="C222" s="240"/>
      <c r="D222" s="240"/>
      <c r="E222" s="240"/>
      <c r="F222" s="240"/>
      <c r="G222" s="240"/>
      <c r="H222" s="240"/>
      <c r="I222" s="241"/>
      <c r="J222" s="67">
        <v>3</v>
      </c>
      <c r="K222" s="67">
        <v>2</v>
      </c>
      <c r="L222" s="67">
        <v>1</v>
      </c>
      <c r="M222" s="67">
        <v>0</v>
      </c>
      <c r="N222" s="73">
        <f>K222+L222+M222</f>
        <v>3</v>
      </c>
      <c r="O222" s="73">
        <f>P222-N222</f>
        <v>2</v>
      </c>
      <c r="P222" s="68">
        <f>ROUND(PRODUCT(J222,25)/14,0)</f>
        <v>5</v>
      </c>
      <c r="Q222" s="67"/>
      <c r="R222" s="67" t="s">
        <v>30</v>
      </c>
      <c r="S222" s="69"/>
      <c r="T222" s="70" t="s">
        <v>41</v>
      </c>
    </row>
    <row r="223" spans="1:26" ht="13.5" customHeight="1" x14ac:dyDescent="0.2">
      <c r="A223" s="135" t="s">
        <v>57</v>
      </c>
      <c r="B223" s="136"/>
      <c r="C223" s="136"/>
      <c r="D223" s="136"/>
      <c r="E223" s="136"/>
      <c r="F223" s="136"/>
      <c r="G223" s="136"/>
      <c r="H223" s="136"/>
      <c r="I223" s="136"/>
      <c r="J223" s="136"/>
      <c r="K223" s="136"/>
      <c r="L223" s="136"/>
      <c r="M223" s="136"/>
      <c r="N223" s="136"/>
      <c r="O223" s="136"/>
      <c r="P223" s="136"/>
      <c r="Q223" s="136"/>
      <c r="R223" s="136"/>
      <c r="S223" s="136"/>
      <c r="T223" s="137"/>
    </row>
    <row r="224" spans="1:26" ht="12.75" customHeight="1" x14ac:dyDescent="0.2">
      <c r="A224" s="71" t="s">
        <v>191</v>
      </c>
      <c r="B224" s="239" t="s">
        <v>272</v>
      </c>
      <c r="C224" s="240"/>
      <c r="D224" s="240"/>
      <c r="E224" s="240"/>
      <c r="F224" s="240"/>
      <c r="G224" s="240"/>
      <c r="H224" s="240"/>
      <c r="I224" s="241"/>
      <c r="J224" s="67">
        <v>3</v>
      </c>
      <c r="K224" s="67">
        <v>0</v>
      </c>
      <c r="L224" s="67">
        <v>0</v>
      </c>
      <c r="M224" s="67">
        <v>2</v>
      </c>
      <c r="N224" s="68">
        <f>K224+L224+M224</f>
        <v>2</v>
      </c>
      <c r="O224" s="73">
        <f>P224-N224</f>
        <v>3</v>
      </c>
      <c r="P224" s="68">
        <f>ROUND(PRODUCT(J224,25)/14,0)</f>
        <v>5</v>
      </c>
      <c r="Q224" s="67"/>
      <c r="R224" s="67"/>
      <c r="S224" s="69" t="s">
        <v>35</v>
      </c>
      <c r="T224" s="70" t="s">
        <v>41</v>
      </c>
    </row>
    <row r="225" spans="1:26" ht="12.75" customHeight="1" x14ac:dyDescent="0.2">
      <c r="A225" s="71" t="s">
        <v>192</v>
      </c>
      <c r="B225" s="239" t="s">
        <v>273</v>
      </c>
      <c r="C225" s="240"/>
      <c r="D225" s="240"/>
      <c r="E225" s="240"/>
      <c r="F225" s="240"/>
      <c r="G225" s="240"/>
      <c r="H225" s="240"/>
      <c r="I225" s="241"/>
      <c r="J225" s="67">
        <v>3</v>
      </c>
      <c r="K225" s="67">
        <v>0</v>
      </c>
      <c r="L225" s="67">
        <v>0</v>
      </c>
      <c r="M225" s="67">
        <v>2</v>
      </c>
      <c r="N225" s="68">
        <f>K225+L225+M225</f>
        <v>2</v>
      </c>
      <c r="O225" s="68">
        <f>P225-N225</f>
        <v>3</v>
      </c>
      <c r="P225" s="68">
        <f>ROUND(PRODUCT(J225,25)/14,0)</f>
        <v>5</v>
      </c>
      <c r="Q225" s="67"/>
      <c r="R225" s="67"/>
      <c r="S225" s="69" t="s">
        <v>35</v>
      </c>
      <c r="T225" s="70" t="s">
        <v>41</v>
      </c>
      <c r="U225" s="21"/>
    </row>
    <row r="226" spans="1:26" ht="18" customHeight="1" x14ac:dyDescent="0.2">
      <c r="A226" s="71" t="s">
        <v>193</v>
      </c>
      <c r="B226" s="239" t="s">
        <v>276</v>
      </c>
      <c r="C226" s="240"/>
      <c r="D226" s="240"/>
      <c r="E226" s="240"/>
      <c r="F226" s="240"/>
      <c r="G226" s="240"/>
      <c r="H226" s="240"/>
      <c r="I226" s="241"/>
      <c r="J226" s="67">
        <v>3</v>
      </c>
      <c r="K226" s="67">
        <v>0</v>
      </c>
      <c r="L226" s="67">
        <v>0</v>
      </c>
      <c r="M226" s="67">
        <v>2</v>
      </c>
      <c r="N226" s="68">
        <f>K226+L226+M226</f>
        <v>2</v>
      </c>
      <c r="O226" s="68">
        <f>P226-N226</f>
        <v>3</v>
      </c>
      <c r="P226" s="68">
        <f>ROUND(PRODUCT(J226,25)/14,0)</f>
        <v>5</v>
      </c>
      <c r="Q226" s="67"/>
      <c r="R226" s="67"/>
      <c r="S226" s="69" t="s">
        <v>35</v>
      </c>
      <c r="T226" s="70" t="s">
        <v>41</v>
      </c>
      <c r="U226" s="21"/>
    </row>
    <row r="227" spans="1:26" ht="12.75" customHeight="1" x14ac:dyDescent="0.2">
      <c r="A227" s="71" t="s">
        <v>194</v>
      </c>
      <c r="B227" s="239" t="s">
        <v>275</v>
      </c>
      <c r="C227" s="240"/>
      <c r="D227" s="240"/>
      <c r="E227" s="240"/>
      <c r="F227" s="240"/>
      <c r="G227" s="240"/>
      <c r="H227" s="240"/>
      <c r="I227" s="241"/>
      <c r="J227" s="67">
        <v>3</v>
      </c>
      <c r="K227" s="67">
        <v>2</v>
      </c>
      <c r="L227" s="67">
        <v>0</v>
      </c>
      <c r="M227" s="67">
        <v>0</v>
      </c>
      <c r="N227" s="73">
        <f>K227+L227+M227</f>
        <v>2</v>
      </c>
      <c r="O227" s="73">
        <f>P227-N227</f>
        <v>3</v>
      </c>
      <c r="P227" s="73">
        <f>ROUND(PRODUCT(J227,25)/14,0)</f>
        <v>5</v>
      </c>
      <c r="Q227" s="67"/>
      <c r="R227" s="67" t="s">
        <v>30</v>
      </c>
      <c r="S227" s="69"/>
      <c r="T227" s="70" t="s">
        <v>41</v>
      </c>
      <c r="U227" s="21"/>
    </row>
    <row r="228" spans="1:26" ht="31.5" customHeight="1" x14ac:dyDescent="0.25">
      <c r="A228" s="318" t="s">
        <v>96</v>
      </c>
      <c r="B228" s="319"/>
      <c r="C228" s="319"/>
      <c r="D228" s="319"/>
      <c r="E228" s="319"/>
      <c r="F228" s="319"/>
      <c r="G228" s="319"/>
      <c r="H228" s="319"/>
      <c r="I228" s="320"/>
      <c r="J228" s="79">
        <f t="shared" ref="J228:P228" si="8">SUM(J211:J213,J215:J217,J219:J222,J224:J227)</f>
        <v>42</v>
      </c>
      <c r="K228" s="79">
        <f t="shared" si="8"/>
        <v>4</v>
      </c>
      <c r="L228" s="79">
        <f t="shared" si="8"/>
        <v>1</v>
      </c>
      <c r="M228" s="79">
        <f t="shared" si="8"/>
        <v>24</v>
      </c>
      <c r="N228" s="79">
        <f t="shared" si="8"/>
        <v>29</v>
      </c>
      <c r="O228" s="79">
        <f t="shared" si="8"/>
        <v>41</v>
      </c>
      <c r="P228" s="79">
        <f t="shared" si="8"/>
        <v>70</v>
      </c>
      <c r="Q228" s="79">
        <f>COUNTIF(Q211:Q213,"E")+COUNTIF(Q215:Q217,"E")+COUNTIF(Q219:Q222,"E")+COUNTIF(Q224:Q227,"E")</f>
        <v>0</v>
      </c>
      <c r="R228" s="79">
        <f>COUNTIF(R211:R213,"C")+COUNTIF(R215:R217,"C")+COUNTIF(R219:R222,"C")+COUNTIF(R224:R227,"C")</f>
        <v>2</v>
      </c>
      <c r="S228" s="79">
        <f>COUNTIF(S211:S213,"VP")+COUNTIF(S215:S217,"VP")+COUNTIF(S219:S222,"VP")+COUNTIF(S224:S227,"VP")</f>
        <v>12</v>
      </c>
      <c r="T228" s="79">
        <f>COUNTA(T211:T213,T215:T217,T219:T222,T224:T227)</f>
        <v>14</v>
      </c>
      <c r="U228" s="36"/>
      <c r="V228" s="33"/>
      <c r="W228" s="33"/>
      <c r="X228" s="33"/>
      <c r="Y228" s="33"/>
      <c r="Z228" s="33"/>
    </row>
    <row r="229" spans="1:26" s="42" customFormat="1" ht="19.350000000000001" customHeight="1" x14ac:dyDescent="0.2">
      <c r="A229" s="125" t="s">
        <v>52</v>
      </c>
      <c r="B229" s="125"/>
      <c r="C229" s="125"/>
      <c r="D229" s="125"/>
      <c r="E229" s="125"/>
      <c r="F229" s="125"/>
      <c r="G229" s="125"/>
      <c r="H229" s="125"/>
      <c r="I229" s="125"/>
      <c r="J229" s="125"/>
      <c r="K229" s="11">
        <f t="shared" ref="K229:P229" si="9">SUM(K211:K213,K215:K217,K219:K222,K224:K227)*14</f>
        <v>56</v>
      </c>
      <c r="L229" s="11">
        <f t="shared" si="9"/>
        <v>14</v>
      </c>
      <c r="M229" s="11">
        <f t="shared" si="9"/>
        <v>336</v>
      </c>
      <c r="N229" s="11">
        <f t="shared" si="9"/>
        <v>406</v>
      </c>
      <c r="O229" s="11">
        <f t="shared" si="9"/>
        <v>574</v>
      </c>
      <c r="P229" s="11">
        <f t="shared" si="9"/>
        <v>980</v>
      </c>
      <c r="Q229" s="126"/>
      <c r="R229" s="126"/>
      <c r="S229" s="126"/>
      <c r="T229" s="126"/>
    </row>
    <row r="230" spans="1:26" s="42" customFormat="1" x14ac:dyDescent="0.2">
      <c r="A230" s="125"/>
      <c r="B230" s="125"/>
      <c r="C230" s="125"/>
      <c r="D230" s="125"/>
      <c r="E230" s="125"/>
      <c r="F230" s="125"/>
      <c r="G230" s="125"/>
      <c r="H230" s="125"/>
      <c r="I230" s="125"/>
      <c r="J230" s="125"/>
      <c r="K230" s="127">
        <f>SUM(K229:M229)</f>
        <v>406</v>
      </c>
      <c r="L230" s="127"/>
      <c r="M230" s="127"/>
      <c r="N230" s="127">
        <f>SUM(N229:O229)</f>
        <v>980</v>
      </c>
      <c r="O230" s="127"/>
      <c r="P230" s="127"/>
      <c r="Q230" s="126"/>
      <c r="R230" s="126"/>
      <c r="S230" s="126"/>
      <c r="T230" s="126"/>
    </row>
    <row r="231" spans="1:26" ht="16.5" customHeight="1" x14ac:dyDescent="0.25">
      <c r="A231" s="234" t="s">
        <v>94</v>
      </c>
      <c r="B231" s="235"/>
      <c r="C231" s="235"/>
      <c r="D231" s="235"/>
      <c r="E231" s="235"/>
      <c r="F231" s="235"/>
      <c r="G231" s="235"/>
      <c r="H231" s="235"/>
      <c r="I231" s="235"/>
      <c r="J231" s="236"/>
      <c r="K231" s="138">
        <f>T228/SUM(T52,T66,T79,T100,T122,T146)</f>
        <v>0.32558139534883723</v>
      </c>
      <c r="L231" s="139"/>
      <c r="M231" s="139"/>
      <c r="N231" s="139"/>
      <c r="O231" s="139"/>
      <c r="P231" s="139"/>
      <c r="Q231" s="139"/>
      <c r="R231" s="139"/>
      <c r="S231" s="139"/>
      <c r="T231" s="140"/>
      <c r="U231" s="36"/>
      <c r="V231" s="33"/>
      <c r="W231" s="33"/>
      <c r="X231" s="33"/>
      <c r="Y231" s="33"/>
      <c r="Z231" s="33"/>
    </row>
    <row r="232" spans="1:26" ht="16.5" customHeight="1" x14ac:dyDescent="0.25">
      <c r="A232" s="311" t="s">
        <v>97</v>
      </c>
      <c r="B232" s="312"/>
      <c r="C232" s="312"/>
      <c r="D232" s="312"/>
      <c r="E232" s="312"/>
      <c r="F232" s="312"/>
      <c r="G232" s="312"/>
      <c r="H232" s="312"/>
      <c r="I232" s="312"/>
      <c r="J232" s="313"/>
      <c r="K232" s="138">
        <f>K230/(SUM(N52,N66,N79,N100,N122)*14+N146*12)</f>
        <v>0.20630081300813008</v>
      </c>
      <c r="L232" s="139"/>
      <c r="M232" s="139"/>
      <c r="N232" s="139"/>
      <c r="O232" s="139"/>
      <c r="P232" s="139"/>
      <c r="Q232" s="139"/>
      <c r="R232" s="139"/>
      <c r="S232" s="139"/>
      <c r="T232" s="140"/>
      <c r="U232" s="36"/>
      <c r="V232" s="33"/>
      <c r="W232" s="33"/>
      <c r="X232" s="33"/>
      <c r="Y232" s="33"/>
      <c r="Z232" s="33"/>
    </row>
    <row r="233" spans="1:26" s="115" customFormat="1" ht="15" x14ac:dyDescent="0.25">
      <c r="A233" s="94"/>
      <c r="B233" s="94"/>
      <c r="C233" s="94"/>
      <c r="D233" s="94"/>
      <c r="E233" s="94"/>
      <c r="F233" s="94"/>
      <c r="G233" s="94"/>
      <c r="H233" s="94"/>
      <c r="I233" s="94"/>
      <c r="J233" s="94"/>
      <c r="K233" s="95"/>
      <c r="L233" s="95"/>
      <c r="M233" s="95"/>
      <c r="N233" s="95"/>
      <c r="O233" s="95"/>
      <c r="P233" s="95"/>
      <c r="Q233" s="95"/>
      <c r="R233" s="95"/>
      <c r="S233" s="95"/>
      <c r="T233" s="95"/>
      <c r="U233" s="36"/>
      <c r="V233" s="33"/>
      <c r="W233" s="33"/>
      <c r="X233" s="33"/>
      <c r="Y233" s="33"/>
      <c r="Z233" s="33"/>
    </row>
    <row r="234" spans="1:26" s="115" customFormat="1" ht="15" x14ac:dyDescent="0.25">
      <c r="A234" s="94"/>
      <c r="B234" s="94"/>
      <c r="C234" s="94"/>
      <c r="D234" s="94"/>
      <c r="E234" s="94"/>
      <c r="F234" s="94"/>
      <c r="G234" s="94"/>
      <c r="H234" s="94"/>
      <c r="I234" s="94"/>
      <c r="J234" s="94"/>
      <c r="K234" s="95"/>
      <c r="L234" s="95"/>
      <c r="M234" s="95"/>
      <c r="N234" s="95"/>
      <c r="O234" s="95"/>
      <c r="P234" s="95"/>
      <c r="Q234" s="95"/>
      <c r="R234" s="95"/>
      <c r="S234" s="95"/>
      <c r="T234" s="95"/>
      <c r="U234" s="36"/>
      <c r="V234" s="33"/>
      <c r="W234" s="33"/>
      <c r="X234" s="33"/>
      <c r="Y234" s="33"/>
      <c r="Z234" s="33"/>
    </row>
    <row r="235" spans="1:26" s="115" customFormat="1" ht="15" x14ac:dyDescent="0.25">
      <c r="A235" s="94"/>
      <c r="B235" s="94"/>
      <c r="C235" s="94"/>
      <c r="D235" s="94"/>
      <c r="E235" s="94"/>
      <c r="F235" s="94"/>
      <c r="G235" s="94"/>
      <c r="H235" s="94"/>
      <c r="I235" s="94"/>
      <c r="J235" s="94"/>
      <c r="K235" s="95"/>
      <c r="L235" s="95"/>
      <c r="M235" s="95"/>
      <c r="N235" s="95"/>
      <c r="O235" s="95"/>
      <c r="P235" s="95"/>
      <c r="Q235" s="95"/>
      <c r="R235" s="95"/>
      <c r="S235" s="95"/>
      <c r="T235" s="95"/>
      <c r="U235" s="36"/>
      <c r="V235" s="33"/>
      <c r="W235" s="33"/>
      <c r="X235" s="33"/>
      <c r="Y235" s="33"/>
      <c r="Z235" s="33"/>
    </row>
    <row r="236" spans="1:26" s="115" customFormat="1" ht="15" x14ac:dyDescent="0.25">
      <c r="A236" s="94"/>
      <c r="B236" s="94"/>
      <c r="C236" s="94"/>
      <c r="D236" s="94"/>
      <c r="E236" s="94"/>
      <c r="F236" s="94"/>
      <c r="G236" s="94"/>
      <c r="H236" s="94"/>
      <c r="I236" s="94"/>
      <c r="J236" s="94"/>
      <c r="K236" s="95"/>
      <c r="L236" s="95"/>
      <c r="M236" s="95"/>
      <c r="N236" s="95"/>
      <c r="O236" s="95"/>
      <c r="P236" s="95"/>
      <c r="Q236" s="95"/>
      <c r="R236" s="95"/>
      <c r="S236" s="95"/>
      <c r="T236" s="95"/>
      <c r="U236" s="36"/>
      <c r="V236" s="33"/>
      <c r="W236" s="33"/>
      <c r="X236" s="33"/>
      <c r="Y236" s="33"/>
      <c r="Z236" s="33"/>
    </row>
    <row r="237" spans="1:26" s="115" customFormat="1" ht="16.5" customHeight="1" x14ac:dyDescent="0.25">
      <c r="A237" s="94"/>
      <c r="B237" s="94"/>
      <c r="C237" s="94"/>
      <c r="D237" s="94"/>
      <c r="E237" s="94"/>
      <c r="F237" s="94"/>
      <c r="G237" s="94"/>
      <c r="H237" s="94"/>
      <c r="I237" s="94"/>
      <c r="J237" s="94"/>
      <c r="K237" s="95"/>
      <c r="L237" s="95"/>
      <c r="M237" s="95"/>
      <c r="N237" s="95"/>
      <c r="O237" s="95"/>
      <c r="P237" s="95"/>
      <c r="Q237" s="95"/>
      <c r="R237" s="95"/>
      <c r="S237" s="95"/>
      <c r="T237" s="95"/>
      <c r="U237" s="36"/>
      <c r="V237" s="33"/>
      <c r="W237" s="33"/>
      <c r="X237" s="33"/>
      <c r="Y237" s="33"/>
      <c r="Z237" s="33"/>
    </row>
    <row r="238" spans="1:26" s="115" customFormat="1" ht="16.5" customHeight="1" x14ac:dyDescent="0.25">
      <c r="A238" s="94"/>
      <c r="B238" s="94"/>
      <c r="C238" s="94"/>
      <c r="D238" s="94"/>
      <c r="E238" s="94"/>
      <c r="F238" s="94"/>
      <c r="G238" s="94"/>
      <c r="H238" s="94"/>
      <c r="I238" s="94"/>
      <c r="J238" s="94"/>
      <c r="K238" s="95"/>
      <c r="L238" s="95"/>
      <c r="M238" s="95"/>
      <c r="N238" s="95"/>
      <c r="O238" s="95"/>
      <c r="P238" s="95"/>
      <c r="Q238" s="95"/>
      <c r="R238" s="95"/>
      <c r="S238" s="95"/>
      <c r="T238" s="95"/>
      <c r="U238" s="36"/>
      <c r="V238" s="33"/>
      <c r="W238" s="33"/>
      <c r="X238" s="33"/>
      <c r="Y238" s="33"/>
      <c r="Z238" s="33"/>
    </row>
    <row r="239" spans="1:26" s="89" customFormat="1" ht="21" customHeight="1" x14ac:dyDescent="0.2">
      <c r="A239" s="273" t="s">
        <v>195</v>
      </c>
      <c r="B239" s="321"/>
      <c r="C239" s="321"/>
      <c r="D239" s="321"/>
      <c r="E239" s="321"/>
      <c r="F239" s="321"/>
      <c r="G239" s="321"/>
      <c r="H239" s="321"/>
      <c r="I239" s="321"/>
      <c r="J239" s="321"/>
      <c r="K239" s="321"/>
      <c r="L239" s="321"/>
      <c r="M239" s="321"/>
      <c r="N239" s="321"/>
      <c r="O239" s="321"/>
      <c r="P239" s="321"/>
      <c r="Q239" s="321"/>
      <c r="R239" s="321"/>
      <c r="S239" s="321"/>
      <c r="T239" s="321"/>
    </row>
    <row r="240" spans="1:26" s="89" customFormat="1" ht="21" customHeight="1" x14ac:dyDescent="0.2">
      <c r="A240" s="123" t="s">
        <v>196</v>
      </c>
      <c r="B240" s="322"/>
      <c r="C240" s="322"/>
      <c r="D240" s="322"/>
      <c r="E240" s="322"/>
      <c r="F240" s="322"/>
      <c r="G240" s="322"/>
      <c r="H240" s="322"/>
      <c r="I240" s="322"/>
      <c r="J240" s="322"/>
      <c r="K240" s="322"/>
      <c r="L240" s="322"/>
      <c r="M240" s="322"/>
      <c r="N240" s="322"/>
      <c r="O240" s="322"/>
      <c r="P240" s="322"/>
      <c r="Q240" s="322"/>
      <c r="R240" s="322"/>
      <c r="S240" s="322"/>
      <c r="T240" s="322"/>
      <c r="U240" s="90"/>
    </row>
    <row r="241" spans="1:26" s="89" customFormat="1" ht="28.5" customHeight="1" x14ac:dyDescent="0.2">
      <c r="A241" s="123" t="s">
        <v>29</v>
      </c>
      <c r="B241" s="123" t="s">
        <v>28</v>
      </c>
      <c r="C241" s="123"/>
      <c r="D241" s="123"/>
      <c r="E241" s="123"/>
      <c r="F241" s="123"/>
      <c r="G241" s="123"/>
      <c r="H241" s="123"/>
      <c r="I241" s="123"/>
      <c r="J241" s="132" t="s">
        <v>42</v>
      </c>
      <c r="K241" s="132" t="s">
        <v>26</v>
      </c>
      <c r="L241" s="132"/>
      <c r="M241" s="132"/>
      <c r="N241" s="132" t="s">
        <v>43</v>
      </c>
      <c r="O241" s="132"/>
      <c r="P241" s="132"/>
      <c r="Q241" s="132" t="s">
        <v>25</v>
      </c>
      <c r="R241" s="132"/>
      <c r="S241" s="132"/>
      <c r="T241" s="132" t="s">
        <v>24</v>
      </c>
      <c r="U241" s="90"/>
    </row>
    <row r="242" spans="1:26" s="89" customFormat="1" x14ac:dyDescent="0.2">
      <c r="A242" s="123"/>
      <c r="B242" s="123"/>
      <c r="C242" s="123"/>
      <c r="D242" s="123"/>
      <c r="E242" s="123"/>
      <c r="F242" s="123"/>
      <c r="G242" s="123"/>
      <c r="H242" s="123"/>
      <c r="I242" s="123"/>
      <c r="J242" s="132"/>
      <c r="K242" s="88" t="s">
        <v>30</v>
      </c>
      <c r="L242" s="88" t="s">
        <v>31</v>
      </c>
      <c r="M242" s="88" t="s">
        <v>32</v>
      </c>
      <c r="N242" s="88" t="s">
        <v>36</v>
      </c>
      <c r="O242" s="88" t="s">
        <v>7</v>
      </c>
      <c r="P242" s="88" t="s">
        <v>33</v>
      </c>
      <c r="Q242" s="88" t="s">
        <v>34</v>
      </c>
      <c r="R242" s="88" t="s">
        <v>30</v>
      </c>
      <c r="S242" s="88" t="s">
        <v>35</v>
      </c>
      <c r="T242" s="132"/>
      <c r="U242" s="90"/>
    </row>
    <row r="243" spans="1:26" s="89" customFormat="1" x14ac:dyDescent="0.2">
      <c r="A243" s="123" t="s">
        <v>60</v>
      </c>
      <c r="B243" s="123"/>
      <c r="C243" s="123"/>
      <c r="D243" s="123"/>
      <c r="E243" s="123"/>
      <c r="F243" s="123"/>
      <c r="G243" s="123"/>
      <c r="H243" s="123"/>
      <c r="I243" s="123"/>
      <c r="J243" s="123"/>
      <c r="K243" s="123"/>
      <c r="L243" s="123"/>
      <c r="M243" s="123"/>
      <c r="N243" s="123"/>
      <c r="O243" s="123"/>
      <c r="P243" s="123"/>
      <c r="Q243" s="123"/>
      <c r="R243" s="123"/>
      <c r="S243" s="123"/>
      <c r="T243" s="123"/>
      <c r="U243" s="90"/>
    </row>
    <row r="244" spans="1:26" s="89" customFormat="1" ht="15" x14ac:dyDescent="0.25">
      <c r="A244" s="91" t="str">
        <f>IF(ISNA(INDEX($A$40:$T$240,MATCH($B244,$B$40:$B$240,0),1)),"",INDEX($A$40:$T$240,MATCH($B244,$B$40:$B$240,0),1))</f>
        <v>LLY1001</v>
      </c>
      <c r="B244" s="124" t="s">
        <v>219</v>
      </c>
      <c r="C244" s="124"/>
      <c r="D244" s="124"/>
      <c r="E244" s="124"/>
      <c r="F244" s="124"/>
      <c r="G244" s="124"/>
      <c r="H244" s="124"/>
      <c r="I244" s="124"/>
      <c r="J244" s="68">
        <f>IF(ISNA(INDEX($A$40:$T$240,MATCH($B244,$B$40:$B$240,0),10)),"",INDEX($A$40:$T$240,MATCH($B244,$B$40:$B$240,0),10))</f>
        <v>4</v>
      </c>
      <c r="K244" s="68">
        <f>IF(ISNA(INDEX($A$40:$T$240,MATCH($B244,$B$40:$B$240,0),11)),"",INDEX($A$40:$T$240,MATCH($B244,$B$40:$B$240,0),11))</f>
        <v>2</v>
      </c>
      <c r="L244" s="68">
        <f>IF(ISNA(INDEX($A$40:$T$240,MATCH($B244,$B$40:$B$240,0),12)),"",INDEX($A$40:$T$240,MATCH($B244,$B$40:$B$240,0),12))</f>
        <v>1</v>
      </c>
      <c r="M244" s="68">
        <f>IF(ISNA(INDEX($A$40:$T$240,MATCH($B244,$B$40:$B$240,0),13)),"",INDEX($A$40:$T$240,MATCH($B244,$B$40:$B$240,0),13))</f>
        <v>0</v>
      </c>
      <c r="N244" s="68">
        <f>IF(ISNA(INDEX($A$40:$T$240,MATCH($B244,$B$40:$B$240,0),14)),"",INDEX($A$40:$T$240,MATCH($B244,$B$40:$B$240,0),14))</f>
        <v>3</v>
      </c>
      <c r="O244" s="68">
        <f>IF(ISNA(INDEX($A$40:$T$240,MATCH($B244,$B$40:$B$240,0),15)),"",INDEX($A$40:$T$240,MATCH($B244,$B$40:$B$240,0),15))</f>
        <v>4</v>
      </c>
      <c r="P244" s="68">
        <f>IF(ISNA(INDEX($A$40:$T$240,MATCH($B244,$B$40:$B$240,0),16)),"",INDEX($A$40:$T$240,MATCH($B244,$B$40:$B$240,0),16))</f>
        <v>7</v>
      </c>
      <c r="Q244" s="92" t="str">
        <f>IF(ISNA(INDEX($A$40:$T$240,MATCH($B244,$B$40:$B$240,0),17)),"",INDEX($A$40:$T$240,MATCH($B244,$B$40:$B$240,0),17))</f>
        <v>E</v>
      </c>
      <c r="R244" s="92">
        <f>IF(ISNA(INDEX($A$40:$T$240,MATCH($B244,$B$40:$B$240,0),18)),"",INDEX($A$40:$T$240,MATCH($B244,$B$40:$B$240,0),18))</f>
        <v>0</v>
      </c>
      <c r="S244" s="92">
        <f>IF(ISNA(INDEX($A$40:$T$240,MATCH($B244,$B$40:$B$240,0),19)),"",INDEX($A$40:$T$240,MATCH($B244,$B$40:$B$240,0),19))</f>
        <v>0</v>
      </c>
      <c r="T244" s="92" t="str">
        <f>IF(ISNA(INDEX($A$40:$T$240,MATCH($B244,$B$40:$B$240,0),20)),"",INDEX($A$40:$T$240,MATCH($B244,$B$40:$B$240,0),20))</f>
        <v>DF</v>
      </c>
      <c r="U244" s="93"/>
      <c r="V244" s="33"/>
      <c r="W244" s="33"/>
      <c r="X244" s="33"/>
      <c r="Y244" s="33"/>
      <c r="Z244" s="33"/>
    </row>
    <row r="245" spans="1:26" s="89" customFormat="1" ht="15" customHeight="1" x14ac:dyDescent="0.25">
      <c r="A245" s="91" t="str">
        <f>IF(ISNA(INDEX($A$40:$T$240,MATCH($B245,$B$40:$B$240,0),1)),"",INDEX($A$40:$T$240,MATCH($B245,$B$40:$B$240,0),1))</f>
        <v>LLY2007</v>
      </c>
      <c r="B245" s="124" t="s">
        <v>223</v>
      </c>
      <c r="C245" s="124"/>
      <c r="D245" s="124"/>
      <c r="E245" s="124"/>
      <c r="F245" s="124"/>
      <c r="G245" s="124"/>
      <c r="H245" s="124"/>
      <c r="I245" s="124"/>
      <c r="J245" s="68">
        <f>IF(ISNA(INDEX($A$40:$T$240,MATCH($B245,$B$40:$B$240,0),10)),"",INDEX($A$40:$T$240,MATCH($B245,$B$40:$B$240,0),10))</f>
        <v>4</v>
      </c>
      <c r="K245" s="68">
        <f>IF(ISNA(INDEX($A$40:$T$240,MATCH($B245,$B$40:$B$240,0),11)),"",INDEX($A$40:$T$240,MATCH($B245,$B$40:$B$240,0),11))</f>
        <v>2</v>
      </c>
      <c r="L245" s="68">
        <f>IF(ISNA(INDEX($A$40:$T$240,MATCH($B245,$B$40:$B$240,0),12)),"",INDEX($A$40:$T$240,MATCH($B245,$B$40:$B$240,0),12))</f>
        <v>1</v>
      </c>
      <c r="M245" s="68">
        <f>IF(ISNA(INDEX($A$40:$T$240,MATCH($B245,$B$40:$B$240,0),13)),"",INDEX($A$40:$T$240,MATCH($B245,$B$40:$B$240,0),13))</f>
        <v>0</v>
      </c>
      <c r="N245" s="68">
        <f>IF(ISNA(INDEX($A$40:$T$240,MATCH($B245,$B$40:$B$240,0),14)),"",INDEX($A$40:$T$240,MATCH($B245,$B$40:$B$240,0),14))</f>
        <v>3</v>
      </c>
      <c r="O245" s="68">
        <f>IF(ISNA(INDEX($A$40:$T$240,MATCH($B245,$B$40:$B$240,0),15)),"",INDEX($A$40:$T$240,MATCH($B245,$B$40:$B$240,0),15))</f>
        <v>4</v>
      </c>
      <c r="P245" s="68">
        <f>IF(ISNA(INDEX($A$40:$T$240,MATCH($B245,$B$40:$B$240,0),16)),"",INDEX($A$40:$T$240,MATCH($B245,$B$40:$B$240,0),16))</f>
        <v>7</v>
      </c>
      <c r="Q245" s="92" t="str">
        <f>IF(ISNA(INDEX($A$40:$T$240,MATCH($B245,$B$40:$B$240,0),17)),"",INDEX($A$40:$T$240,MATCH($B245,$B$40:$B$240,0),17))</f>
        <v>E</v>
      </c>
      <c r="R245" s="92">
        <f>IF(ISNA(INDEX($A$40:$T$240,MATCH($B245,$B$40:$B$240,0),18)),"",INDEX($A$40:$T$240,MATCH($B245,$B$40:$B$240,0),18))</f>
        <v>0</v>
      </c>
      <c r="S245" s="92">
        <f>IF(ISNA(INDEX($A$40:$T$240,MATCH($B245,$B$40:$B$240,0),19)),"",INDEX($A$40:$T$240,MATCH($B245,$B$40:$B$240,0),19))</f>
        <v>0</v>
      </c>
      <c r="T245" s="92" t="str">
        <f>IF(ISNA(INDEX($A$40:$T$240,MATCH($B245,$B$40:$B$240,0),20)),"",INDEX($A$40:$T$240,MATCH($B245,$B$40:$B$240,0),20))</f>
        <v>DF</v>
      </c>
      <c r="U245" s="36"/>
      <c r="V245" s="33"/>
      <c r="W245" s="33"/>
      <c r="X245" s="33"/>
      <c r="Y245" s="33"/>
      <c r="Z245" s="33"/>
    </row>
    <row r="246" spans="1:26" s="89" customFormat="1" ht="27.6" customHeight="1" x14ac:dyDescent="0.25">
      <c r="A246" s="91" t="str">
        <f>IF(ISNA(INDEX($A$40:$T$240,MATCH($B246,$B$40:$B$240,0),1)),"",INDEX($A$40:$T$240,MATCH($B246,$B$40:$B$240,0),1))</f>
        <v>LLX3023</v>
      </c>
      <c r="B246" s="121" t="s">
        <v>230</v>
      </c>
      <c r="C246" s="121"/>
      <c r="D246" s="121"/>
      <c r="E246" s="121"/>
      <c r="F246" s="121"/>
      <c r="G246" s="121"/>
      <c r="H246" s="121"/>
      <c r="I246" s="121"/>
      <c r="J246" s="68">
        <f>IF(ISNA(INDEX($A$40:$T$240,MATCH($B246,$B$40:$B$240,0),10)),"",INDEX($A$40:$T$240,MATCH($B246,$B$40:$B$240,0),10))</f>
        <v>4</v>
      </c>
      <c r="K246" s="68">
        <f>IF(ISNA(INDEX($A$40:$T$240,MATCH($B246,$B$40:$B$240,0),11)),"",INDEX($A$40:$T$240,MATCH($B246,$B$40:$B$240,0),11))</f>
        <v>2</v>
      </c>
      <c r="L246" s="68">
        <f>IF(ISNA(INDEX($A$40:$T$240,MATCH($B246,$B$40:$B$240,0),12)),"",INDEX($A$40:$T$240,MATCH($B246,$B$40:$B$240,0),12))</f>
        <v>2</v>
      </c>
      <c r="M246" s="68">
        <f>IF(ISNA(INDEX($A$40:$T$240,MATCH($B246,$B$40:$B$240,0),13)),"",INDEX($A$40:$T$240,MATCH($B246,$B$40:$B$240,0),13))</f>
        <v>0</v>
      </c>
      <c r="N246" s="68">
        <f>IF(ISNA(INDEX($A$40:$T$240,MATCH($B246,$B$40:$B$240,0),14)),"",INDEX($A$40:$T$240,MATCH($B246,$B$40:$B$240,0),14))</f>
        <v>4</v>
      </c>
      <c r="O246" s="68">
        <f>IF(ISNA(INDEX($A$40:$T$240,MATCH($B246,$B$40:$B$240,0),15)),"",INDEX($A$40:$T$240,MATCH($B246,$B$40:$B$240,0),15))</f>
        <v>3</v>
      </c>
      <c r="P246" s="68">
        <f>IF(ISNA(INDEX($A$40:$T$240,MATCH($B246,$B$40:$B$240,0),16)),"",INDEX($A$40:$T$240,MATCH($B246,$B$40:$B$240,0),16))</f>
        <v>7</v>
      </c>
      <c r="Q246" s="92" t="str">
        <f>IF(ISNA(INDEX($A$40:$T$240,MATCH($B246,$B$40:$B$240,0),17)),"",INDEX($A$40:$T$240,MATCH($B246,$B$40:$B$240,0),17))</f>
        <v>E</v>
      </c>
      <c r="R246" s="92">
        <f>IF(ISNA(INDEX($A$40:$T$240,MATCH($B246,$B$40:$B$240,0),18)),"",INDEX($A$40:$T$240,MATCH($B246,$B$40:$B$240,0),18))</f>
        <v>0</v>
      </c>
      <c r="S246" s="92">
        <f>IF(ISNA(INDEX($A$40:$T$240,MATCH($B246,$B$40:$B$240,0),19)),"",INDEX($A$40:$T$240,MATCH($B246,$B$40:$B$240,0),19))</f>
        <v>0</v>
      </c>
      <c r="T246" s="92" t="str">
        <f>IF(ISNA(INDEX($A$40:$T$240,MATCH($B246,$B$40:$B$240,0),20)),"",INDEX($A$40:$T$240,MATCH($B246,$B$40:$B$240,0),20))</f>
        <v>DF</v>
      </c>
      <c r="U246" s="36"/>
      <c r="V246" s="33"/>
      <c r="W246" s="33"/>
      <c r="X246" s="33"/>
      <c r="Y246" s="33"/>
      <c r="Z246" s="33"/>
    </row>
    <row r="247" spans="1:26" s="89" customFormat="1" ht="29.1" customHeight="1" x14ac:dyDescent="0.25">
      <c r="A247" s="91" t="str">
        <f>IF(ISNA(INDEX($A$40:$T$240,MATCH($B247,$B$40:$B$240,0),1)),"",INDEX($A$40:$T$240,MATCH($B247,$B$40:$B$240,0),1))</f>
        <v>LLX4023</v>
      </c>
      <c r="B247" s="121" t="s">
        <v>235</v>
      </c>
      <c r="C247" s="121"/>
      <c r="D247" s="121"/>
      <c r="E247" s="121"/>
      <c r="F247" s="121"/>
      <c r="G247" s="121"/>
      <c r="H247" s="121"/>
      <c r="I247" s="121"/>
      <c r="J247" s="68">
        <f>IF(ISNA(INDEX($A$40:$T$240,MATCH($B247,$B$40:$B$240,0),10)),"",INDEX($A$40:$T$240,MATCH($B247,$B$40:$B$240,0),10))</f>
        <v>4</v>
      </c>
      <c r="K247" s="68">
        <f>IF(ISNA(INDEX($A$40:$T$240,MATCH($B247,$B$40:$B$240,0),11)),"",INDEX($A$40:$T$240,MATCH($B247,$B$40:$B$240,0),11))</f>
        <v>2</v>
      </c>
      <c r="L247" s="68">
        <f>IF(ISNA(INDEX($A$40:$T$240,MATCH($B247,$B$40:$B$240,0),12)),"",INDEX($A$40:$T$240,MATCH($B247,$B$40:$B$240,0),12))</f>
        <v>2</v>
      </c>
      <c r="M247" s="68">
        <f>IF(ISNA(INDEX($A$40:$T$240,MATCH($B247,$B$40:$B$240,0),13)),"",INDEX($A$40:$T$240,MATCH($B247,$B$40:$B$240,0),13))</f>
        <v>0</v>
      </c>
      <c r="N247" s="68">
        <f>IF(ISNA(INDEX($A$40:$T$240,MATCH($B247,$B$40:$B$240,0),14)),"",INDEX($A$40:$T$240,MATCH($B247,$B$40:$B$240,0),14))</f>
        <v>4</v>
      </c>
      <c r="O247" s="68">
        <f>IF(ISNA(INDEX($A$40:$T$240,MATCH($B247,$B$40:$B$240,0),15)),"",INDEX($A$40:$T$240,MATCH($B247,$B$40:$B$240,0),15))</f>
        <v>3</v>
      </c>
      <c r="P247" s="68">
        <f>IF(ISNA(INDEX($A$40:$T$240,MATCH($B247,$B$40:$B$240,0),16)),"",INDEX($A$40:$T$240,MATCH($B247,$B$40:$B$240,0),16))</f>
        <v>7</v>
      </c>
      <c r="Q247" s="92" t="str">
        <f>IF(ISNA(INDEX($A$40:$T$240,MATCH($B247,$B$40:$B$240,0),17)),"",INDEX($A$40:$T$240,MATCH($B247,$B$40:$B$240,0),17))</f>
        <v>E</v>
      </c>
      <c r="R247" s="92">
        <f>IF(ISNA(INDEX($A$40:$T$240,MATCH($B247,$B$40:$B$240,0),18)),"",INDEX($A$40:$T$240,MATCH($B247,$B$40:$B$240,0),18))</f>
        <v>0</v>
      </c>
      <c r="S247" s="92">
        <f>IF(ISNA(INDEX($A$40:$T$240,MATCH($B247,$B$40:$B$240,0),19)),"",INDEX($A$40:$T$240,MATCH($B247,$B$40:$B$240,0),19))</f>
        <v>0</v>
      </c>
      <c r="T247" s="92" t="str">
        <f>IF(ISNA(INDEX($A$40:$T$240,MATCH($B247,$B$40:$B$240,0),20)),"",INDEX($A$40:$T$240,MATCH($B247,$B$40:$B$240,0),20))</f>
        <v>DF</v>
      </c>
      <c r="U247" s="36"/>
      <c r="V247" s="33"/>
      <c r="W247" s="33"/>
      <c r="X247" s="33"/>
      <c r="Y247" s="33"/>
      <c r="Z247" s="33"/>
    </row>
    <row r="248" spans="1:26" s="89" customFormat="1" ht="26.1" customHeight="1" x14ac:dyDescent="0.25">
      <c r="A248" s="91" t="str">
        <f>IF(ISNA(INDEX($A$40:$T$240,MATCH($B248,$B$40:$B$240,0),1)),"",INDEX($A$40:$T$240,MATCH($B248,$B$40:$B$240,0),1))</f>
        <v>LLY5024</v>
      </c>
      <c r="B248" s="121" t="s">
        <v>238</v>
      </c>
      <c r="C248" s="121"/>
      <c r="D248" s="121"/>
      <c r="E248" s="121"/>
      <c r="F248" s="121"/>
      <c r="G248" s="121"/>
      <c r="H248" s="121"/>
      <c r="I248" s="121"/>
      <c r="J248" s="68">
        <f>IF(ISNA(INDEX($A$40:$T$240,MATCH($B248,$B$40:$B$240,0),10)),"",INDEX($A$40:$T$240,MATCH($B248,$B$40:$B$240,0),10))</f>
        <v>3</v>
      </c>
      <c r="K248" s="68">
        <f>IF(ISNA(INDEX($A$40:$T$240,MATCH($B248,$B$40:$B$240,0),11)),"",INDEX($A$40:$T$240,MATCH($B248,$B$40:$B$240,0),11))</f>
        <v>0</v>
      </c>
      <c r="L248" s="68">
        <f>IF(ISNA(INDEX($A$40:$T$240,MATCH($B248,$B$40:$B$240,0),12)),"",INDEX($A$40:$T$240,MATCH($B248,$B$40:$B$240,0),12))</f>
        <v>0</v>
      </c>
      <c r="M248" s="68">
        <f>IF(ISNA(INDEX($A$40:$T$240,MATCH($B248,$B$40:$B$240,0),13)),"",INDEX($A$40:$T$240,MATCH($B248,$B$40:$B$240,0),13))</f>
        <v>2</v>
      </c>
      <c r="N248" s="68">
        <f>IF(ISNA(INDEX($A$40:$T$240,MATCH($B248,$B$40:$B$240,0),14)),"",INDEX($A$40:$T$240,MATCH($B248,$B$40:$B$240,0),14))</f>
        <v>2</v>
      </c>
      <c r="O248" s="68">
        <f>IF(ISNA(INDEX($A$40:$T$240,MATCH($B248,$B$40:$B$240,0),15)),"",INDEX($A$40:$T$240,MATCH($B248,$B$40:$B$240,0),15))</f>
        <v>3</v>
      </c>
      <c r="P248" s="68">
        <f>IF(ISNA(INDEX($A$40:$T$240,MATCH($B248,$B$40:$B$240,0),16)),"",INDEX($A$40:$T$240,MATCH($B248,$B$40:$B$240,0),16))</f>
        <v>5</v>
      </c>
      <c r="Q248" s="92">
        <f>IF(ISNA(INDEX($A$40:$T$240,MATCH($B248,$B$40:$B$240,0),17)),"",INDEX($A$40:$T$240,MATCH($B248,$B$40:$B$240,0),17))</f>
        <v>0</v>
      </c>
      <c r="R248" s="92" t="str">
        <f>IF(ISNA(INDEX($A$40:$T$240,MATCH($B248,$B$40:$B$240,0),18)),"",INDEX($A$40:$T$240,MATCH($B248,$B$40:$B$240,0),18))</f>
        <v>C</v>
      </c>
      <c r="S248" s="92">
        <f>IF(ISNA(INDEX($A$40:$T$240,MATCH($B248,$B$40:$B$240,0),19)),"",INDEX($A$40:$T$240,MATCH($B248,$B$40:$B$240,0),19))</f>
        <v>0</v>
      </c>
      <c r="T248" s="92" t="str">
        <f>IF(ISNA(INDEX($A$40:$T$240,MATCH($B248,$B$40:$B$240,0),20)),"",INDEX($A$40:$T$240,MATCH($B248,$B$40:$B$240,0),20))</f>
        <v>DF</v>
      </c>
      <c r="U248" s="36"/>
      <c r="V248" s="33"/>
      <c r="W248" s="33"/>
      <c r="X248" s="33"/>
      <c r="Y248" s="33"/>
      <c r="Z248" s="33"/>
    </row>
    <row r="249" spans="1:26" s="89" customFormat="1" ht="15" x14ac:dyDescent="0.25">
      <c r="A249" s="91" t="str">
        <f>IF(ISNA(INDEX($A$40:$T$240,MATCH($B249,$B$40:$B$240,0),1)),"",INDEX($A$40:$T$240,MATCH($B249,$B$40:$B$240,0),1))</f>
        <v>LLX5023</v>
      </c>
      <c r="B249" s="121" t="s">
        <v>239</v>
      </c>
      <c r="C249" s="121"/>
      <c r="D249" s="121"/>
      <c r="E249" s="121"/>
      <c r="F249" s="121"/>
      <c r="G249" s="121"/>
      <c r="H249" s="121"/>
      <c r="I249" s="121"/>
      <c r="J249" s="68">
        <f>IF(ISNA(INDEX($A$40:$T$240,MATCH($B249,$B$40:$B$240,0),10)),"",INDEX($A$40:$T$240,MATCH($B249,$B$40:$B$240,0),10))</f>
        <v>4</v>
      </c>
      <c r="K249" s="68">
        <f>IF(ISNA(INDEX($A$40:$T$240,MATCH($B249,$B$40:$B$240,0),11)),"",INDEX($A$40:$T$240,MATCH($B249,$B$40:$B$240,0),11))</f>
        <v>2</v>
      </c>
      <c r="L249" s="68">
        <f>IF(ISNA(INDEX($A$40:$T$240,MATCH($B249,$B$40:$B$240,0),12)),"",INDEX($A$40:$T$240,MATCH($B249,$B$40:$B$240,0),12))</f>
        <v>1</v>
      </c>
      <c r="M249" s="68">
        <f>IF(ISNA(INDEX($A$40:$T$240,MATCH($B249,$B$40:$B$240,0),13)),"",INDEX($A$40:$T$240,MATCH($B249,$B$40:$B$240,0),13))</f>
        <v>1</v>
      </c>
      <c r="N249" s="68">
        <f>IF(ISNA(INDEX($A$40:$T$240,MATCH($B249,$B$40:$B$240,0),14)),"",INDEX($A$40:$T$240,MATCH($B249,$B$40:$B$240,0),14))</f>
        <v>4</v>
      </c>
      <c r="O249" s="68">
        <f>IF(ISNA(INDEX($A$40:$T$240,MATCH($B249,$B$40:$B$240,0),15)),"",INDEX($A$40:$T$240,MATCH($B249,$B$40:$B$240,0),15))</f>
        <v>3</v>
      </c>
      <c r="P249" s="68">
        <f>IF(ISNA(INDEX($A$40:$T$240,MATCH($B249,$B$40:$B$240,0),16)),"",INDEX($A$40:$T$240,MATCH($B249,$B$40:$B$240,0),16))</f>
        <v>7</v>
      </c>
      <c r="Q249" s="92" t="str">
        <f>IF(ISNA(INDEX($A$40:$T$240,MATCH($B249,$B$40:$B$240,0),17)),"",INDEX($A$40:$T$240,MATCH($B249,$B$40:$B$240,0),17))</f>
        <v>E</v>
      </c>
      <c r="R249" s="92">
        <f>IF(ISNA(INDEX($A$40:$T$240,MATCH($B249,$B$40:$B$240,0),18)),"",INDEX($A$40:$T$240,MATCH($B249,$B$40:$B$240,0),18))</f>
        <v>0</v>
      </c>
      <c r="S249" s="92">
        <f>IF(ISNA(INDEX($A$40:$T$240,MATCH($B249,$B$40:$B$240,0),19)),"",INDEX($A$40:$T$240,MATCH($B249,$B$40:$B$240,0),19))</f>
        <v>0</v>
      </c>
      <c r="T249" s="92" t="str">
        <f>IF(ISNA(INDEX($A$40:$T$240,MATCH($B249,$B$40:$B$240,0),20)),"",INDEX($A$40:$T$240,MATCH($B249,$B$40:$B$240,0),20))</f>
        <v>DF</v>
      </c>
      <c r="U249" s="36"/>
      <c r="V249" s="33"/>
      <c r="W249" s="33"/>
      <c r="X249" s="33"/>
      <c r="Y249" s="33"/>
      <c r="Z249" s="33"/>
    </row>
    <row r="250" spans="1:26" s="89" customFormat="1" ht="15" x14ac:dyDescent="0.25">
      <c r="A250" s="87" t="s">
        <v>27</v>
      </c>
      <c r="B250" s="122"/>
      <c r="C250" s="122"/>
      <c r="D250" s="122"/>
      <c r="E250" s="122"/>
      <c r="F250" s="122"/>
      <c r="G250" s="122"/>
      <c r="H250" s="122"/>
      <c r="I250" s="122"/>
      <c r="J250" s="86">
        <f t="shared" ref="J250:P250" si="10">SUM(J244:J249)</f>
        <v>23</v>
      </c>
      <c r="K250" s="86">
        <f t="shared" si="10"/>
        <v>10</v>
      </c>
      <c r="L250" s="86">
        <f t="shared" si="10"/>
        <v>7</v>
      </c>
      <c r="M250" s="86">
        <f t="shared" si="10"/>
        <v>3</v>
      </c>
      <c r="N250" s="86">
        <f t="shared" si="10"/>
        <v>20</v>
      </c>
      <c r="O250" s="86">
        <f t="shared" si="10"/>
        <v>20</v>
      </c>
      <c r="P250" s="86">
        <f t="shared" si="10"/>
        <v>40</v>
      </c>
      <c r="Q250" s="87">
        <f>COUNTIF(Q244:Q249,"E")</f>
        <v>5</v>
      </c>
      <c r="R250" s="87">
        <f>COUNTIF(R244:R249,"C")</f>
        <v>1</v>
      </c>
      <c r="S250" s="87">
        <f>COUNTIF(S244:S249,"VP")</f>
        <v>0</v>
      </c>
      <c r="T250" s="9">
        <f>COUNTA(T244:T249)</f>
        <v>6</v>
      </c>
      <c r="U250" s="36"/>
      <c r="V250" s="33"/>
      <c r="W250" s="33"/>
      <c r="X250" s="33"/>
      <c r="Y250" s="33"/>
      <c r="Z250" s="33"/>
    </row>
    <row r="251" spans="1:26" s="89" customFormat="1" ht="15" x14ac:dyDescent="0.25">
      <c r="A251" s="123" t="s">
        <v>197</v>
      </c>
      <c r="B251" s="123"/>
      <c r="C251" s="123"/>
      <c r="D251" s="123"/>
      <c r="E251" s="123"/>
      <c r="F251" s="123"/>
      <c r="G251" s="123"/>
      <c r="H251" s="123"/>
      <c r="I251" s="123"/>
      <c r="J251" s="123"/>
      <c r="K251" s="123"/>
      <c r="L251" s="123"/>
      <c r="M251" s="123"/>
      <c r="N251" s="123"/>
      <c r="O251" s="123"/>
      <c r="P251" s="123"/>
      <c r="Q251" s="123"/>
      <c r="R251" s="123"/>
      <c r="S251" s="123"/>
      <c r="T251" s="123"/>
      <c r="U251" s="36"/>
      <c r="V251" s="33"/>
      <c r="W251" s="33"/>
      <c r="X251" s="33"/>
      <c r="Y251" s="33"/>
      <c r="Z251" s="33"/>
    </row>
    <row r="252" spans="1:26" s="89" customFormat="1" ht="28.35" customHeight="1" x14ac:dyDescent="0.25">
      <c r="A252" s="91" t="s">
        <v>117</v>
      </c>
      <c r="B252" s="121" t="s">
        <v>246</v>
      </c>
      <c r="C252" s="121"/>
      <c r="D252" s="121"/>
      <c r="E252" s="121"/>
      <c r="F252" s="121"/>
      <c r="G252" s="121"/>
      <c r="H252" s="121"/>
      <c r="I252" s="121"/>
      <c r="J252" s="68">
        <f>IF(ISNA(INDEX($A$40:$T$240,MATCH($B252,$B$40:$B$240,0),10)),"",INDEX($A$40:$T$240,MATCH($B252,$B$40:$B$240,0),10))</f>
        <v>3</v>
      </c>
      <c r="K252" s="68">
        <f>IF(ISNA(INDEX($A$40:$T$240,MATCH($B252,$B$40:$B$240,0),11)),"",INDEX($A$40:$T$240,MATCH($B252,$B$40:$B$240,0),11))</f>
        <v>0</v>
      </c>
      <c r="L252" s="68">
        <f>IF(ISNA(INDEX($A$40:$T$240,MATCH($B252,$B$40:$B$240,0),12)),"",INDEX($A$40:$T$240,MATCH($B252,$B$40:$B$240,0),12))</f>
        <v>0</v>
      </c>
      <c r="M252" s="68">
        <f>IF(ISNA(INDEX($A$40:$T$240,MATCH($B252,$B$40:$B$240,0),13)),"",INDEX($A$40:$T$240,MATCH($B252,$B$40:$B$240,0),13))</f>
        <v>2</v>
      </c>
      <c r="N252" s="68">
        <f>IF(ISNA(INDEX($A$40:$T$240,MATCH($B252,$B$40:$B$240,0),14)),"",INDEX($A$40:$T$240,MATCH($B252,$B$40:$B$240,0),14))</f>
        <v>2</v>
      </c>
      <c r="O252" s="68">
        <f>IF(ISNA(INDEX($A$40:$T$240,MATCH($B252,$B$40:$B$240,0),15)),"",INDEX($A$40:$T$240,MATCH($B252,$B$40:$B$240,0),15))</f>
        <v>4</v>
      </c>
      <c r="P252" s="68">
        <f>IF(ISNA(INDEX($A$40:$T$240,MATCH($B252,$B$40:$B$240,0),16)),"",INDEX($A$40:$T$240,MATCH($B252,$B$40:$B$240,0),16))</f>
        <v>6</v>
      </c>
      <c r="Q252" s="92">
        <f>IF(ISNA(INDEX($A$40:$T$240,MATCH($B252,$B$40:$B$240,0),17)),"",INDEX($A$40:$T$240,MATCH($B252,$B$40:$B$240,0),17))</f>
        <v>0</v>
      </c>
      <c r="R252" s="92" t="str">
        <f>IF(ISNA(INDEX($A$40:$T$240,MATCH($B252,$B$40:$B$240,0),18)),"",INDEX($A$40:$T$240,MATCH($B252,$B$40:$B$240,0),18))</f>
        <v>C</v>
      </c>
      <c r="S252" s="92">
        <f>IF(ISNA(INDEX($A$40:$T$240,MATCH($B252,$B$40:$B$240,0),19)),"",INDEX($A$40:$T$240,MATCH($B252,$B$40:$B$240,0),19))</f>
        <v>0</v>
      </c>
      <c r="T252" s="92" t="str">
        <f>IF(ISNA(INDEX($A$40:$T$240,MATCH($B252,$B$40:$B$240,0),20)),"",INDEX($A$40:$T$240,MATCH($B252,$B$40:$B$240,0),20))</f>
        <v>DF</v>
      </c>
      <c r="U252" s="36"/>
      <c r="V252" s="33"/>
      <c r="W252" s="33"/>
      <c r="X252" s="33"/>
      <c r="Y252" s="33"/>
      <c r="Z252" s="33"/>
    </row>
    <row r="253" spans="1:26" s="89" customFormat="1" ht="15" x14ac:dyDescent="0.25">
      <c r="A253" s="91" t="s">
        <v>118</v>
      </c>
      <c r="B253" s="124" t="s">
        <v>247</v>
      </c>
      <c r="C253" s="124"/>
      <c r="D253" s="124"/>
      <c r="E253" s="124"/>
      <c r="F253" s="124"/>
      <c r="G253" s="124"/>
      <c r="H253" s="124"/>
      <c r="I253" s="124"/>
      <c r="J253" s="68">
        <f>IF(ISNA(INDEX($A$40:$T$240,MATCH($B253,$B$40:$B$240,0),10)),"",INDEX($A$40:$T$240,MATCH($B253,$B$40:$B$240,0),10))</f>
        <v>4</v>
      </c>
      <c r="K253" s="68">
        <f>IF(ISNA(INDEX($A$40:$T$240,MATCH($B253,$B$40:$B$240,0),11)),"",INDEX($A$40:$T$240,MATCH($B253,$B$40:$B$240,0),11))</f>
        <v>2</v>
      </c>
      <c r="L253" s="68">
        <f>IF(ISNA(INDEX($A$40:$T$240,MATCH($B253,$B$40:$B$240,0),12)),"",INDEX($A$40:$T$240,MATCH($B253,$B$40:$B$240,0),12))</f>
        <v>2</v>
      </c>
      <c r="M253" s="68">
        <f>IF(ISNA(INDEX($A$40:$T$240,MATCH($B253,$B$40:$B$240,0),13)),"",INDEX($A$40:$T$240,MATCH($B253,$B$40:$B$240,0),13))</f>
        <v>0</v>
      </c>
      <c r="N253" s="68">
        <f>IF(ISNA(INDEX($A$40:$T$240,MATCH($B253,$B$40:$B$240,0),14)),"",INDEX($A$40:$T$240,MATCH($B253,$B$40:$B$240,0),14))</f>
        <v>4</v>
      </c>
      <c r="O253" s="68">
        <f>IF(ISNA(INDEX($A$40:$T$240,MATCH($B253,$B$40:$B$240,0),15)),"",INDEX($A$40:$T$240,MATCH($B253,$B$40:$B$240,0),15))</f>
        <v>4</v>
      </c>
      <c r="P253" s="68">
        <f>IF(ISNA(INDEX($A$40:$T$240,MATCH($B253,$B$40:$B$240,0),16)),"",INDEX($A$40:$T$240,MATCH($B253,$B$40:$B$240,0),16))</f>
        <v>8</v>
      </c>
      <c r="Q253" s="92" t="str">
        <f>IF(ISNA(INDEX($A$40:$T$240,MATCH($B253,$B$40:$B$240,0),17)),"",INDEX($A$40:$T$240,MATCH($B253,$B$40:$B$240,0),17))</f>
        <v>E</v>
      </c>
      <c r="R253" s="92">
        <f>IF(ISNA(INDEX($A$40:$T$240,MATCH($B253,$B$40:$B$240,0),18)),"",INDEX($A$40:$T$240,MATCH($B253,$B$40:$B$240,0),18))</f>
        <v>0</v>
      </c>
      <c r="S253" s="92">
        <f>IF(ISNA(INDEX($A$40:$T$240,MATCH($B253,$B$40:$B$240,0),19)),"",INDEX($A$40:$T$240,MATCH($B253,$B$40:$B$240,0),19))</f>
        <v>0</v>
      </c>
      <c r="T253" s="92" t="str">
        <f>IF(ISNA(INDEX($A$40:$T$240,MATCH($B253,$B$40:$B$240,0),20)),"",INDEX($A$40:$T$240,MATCH($B253,$B$40:$B$240,0),20))</f>
        <v>DF</v>
      </c>
      <c r="U253" s="36"/>
      <c r="V253" s="33"/>
      <c r="W253" s="33"/>
      <c r="X253" s="33"/>
      <c r="Y253" s="33"/>
      <c r="Z253" s="33"/>
    </row>
    <row r="254" spans="1:26" s="89" customFormat="1" ht="15" x14ac:dyDescent="0.25">
      <c r="A254" s="87" t="s">
        <v>27</v>
      </c>
      <c r="B254" s="123"/>
      <c r="C254" s="123"/>
      <c r="D254" s="123"/>
      <c r="E254" s="123"/>
      <c r="F254" s="123"/>
      <c r="G254" s="123"/>
      <c r="H254" s="123"/>
      <c r="I254" s="123"/>
      <c r="J254" s="86">
        <f t="shared" ref="J254:P254" si="11">SUM(J252:J253)</f>
        <v>7</v>
      </c>
      <c r="K254" s="86">
        <f t="shared" si="11"/>
        <v>2</v>
      </c>
      <c r="L254" s="86">
        <f t="shared" si="11"/>
        <v>2</v>
      </c>
      <c r="M254" s="86">
        <f t="shared" si="11"/>
        <v>2</v>
      </c>
      <c r="N254" s="86">
        <f t="shared" si="11"/>
        <v>6</v>
      </c>
      <c r="O254" s="86">
        <f t="shared" si="11"/>
        <v>8</v>
      </c>
      <c r="P254" s="86">
        <f t="shared" si="11"/>
        <v>14</v>
      </c>
      <c r="Q254" s="87">
        <f>COUNTIF(Q252:Q253,"E")</f>
        <v>1</v>
      </c>
      <c r="R254" s="87">
        <f>COUNTIF(R252:R253,"C")</f>
        <v>1</v>
      </c>
      <c r="S254" s="87">
        <f>COUNTIF(S252:S253,"VP")</f>
        <v>0</v>
      </c>
      <c r="T254" s="9">
        <f>COUNTA(T252:T253)</f>
        <v>2</v>
      </c>
      <c r="U254" s="36"/>
      <c r="V254" s="33"/>
      <c r="W254" s="33"/>
      <c r="X254" s="33"/>
      <c r="Y254" s="33"/>
      <c r="Z254" s="33"/>
    </row>
    <row r="255" spans="1:26" s="89" customFormat="1" ht="33.75" customHeight="1" x14ac:dyDescent="0.25">
      <c r="A255" s="125" t="s">
        <v>96</v>
      </c>
      <c r="B255" s="125"/>
      <c r="C255" s="125"/>
      <c r="D255" s="125"/>
      <c r="E255" s="125"/>
      <c r="F255" s="125"/>
      <c r="G255" s="125"/>
      <c r="H255" s="125"/>
      <c r="I255" s="125"/>
      <c r="J255" s="86">
        <f t="shared" ref="J255:T255" si="12">SUM(J250,J254)</f>
        <v>30</v>
      </c>
      <c r="K255" s="86">
        <f t="shared" si="12"/>
        <v>12</v>
      </c>
      <c r="L255" s="86">
        <f t="shared" si="12"/>
        <v>9</v>
      </c>
      <c r="M255" s="86">
        <f t="shared" si="12"/>
        <v>5</v>
      </c>
      <c r="N255" s="86">
        <f t="shared" si="12"/>
        <v>26</v>
      </c>
      <c r="O255" s="86">
        <f t="shared" si="12"/>
        <v>28</v>
      </c>
      <c r="P255" s="86">
        <f t="shared" si="12"/>
        <v>54</v>
      </c>
      <c r="Q255" s="86">
        <f t="shared" si="12"/>
        <v>6</v>
      </c>
      <c r="R255" s="86">
        <f t="shared" si="12"/>
        <v>2</v>
      </c>
      <c r="S255" s="86">
        <f t="shared" si="12"/>
        <v>0</v>
      </c>
      <c r="T255" s="86">
        <f t="shared" si="12"/>
        <v>8</v>
      </c>
      <c r="U255" s="36"/>
      <c r="V255" s="33"/>
      <c r="W255" s="33"/>
      <c r="X255" s="33"/>
      <c r="Y255" s="33"/>
      <c r="Z255" s="33"/>
    </row>
    <row r="256" spans="1:26" s="89" customFormat="1" ht="15" x14ac:dyDescent="0.25">
      <c r="A256" s="125" t="s">
        <v>52</v>
      </c>
      <c r="B256" s="125"/>
      <c r="C256" s="125"/>
      <c r="D256" s="125"/>
      <c r="E256" s="125"/>
      <c r="F256" s="125"/>
      <c r="G256" s="125"/>
      <c r="H256" s="125"/>
      <c r="I256" s="125"/>
      <c r="J256" s="125"/>
      <c r="K256" s="86">
        <f t="shared" ref="K256:P256" si="13">K250*14+K254*12</f>
        <v>164</v>
      </c>
      <c r="L256" s="86">
        <f t="shared" si="13"/>
        <v>122</v>
      </c>
      <c r="M256" s="86">
        <f t="shared" si="13"/>
        <v>66</v>
      </c>
      <c r="N256" s="86">
        <f t="shared" si="13"/>
        <v>352</v>
      </c>
      <c r="O256" s="86">
        <f t="shared" si="13"/>
        <v>376</v>
      </c>
      <c r="P256" s="86">
        <f t="shared" si="13"/>
        <v>728</v>
      </c>
      <c r="Q256" s="126"/>
      <c r="R256" s="126"/>
      <c r="S256" s="126"/>
      <c r="T256" s="126"/>
      <c r="U256" s="36"/>
      <c r="V256" s="33"/>
      <c r="W256" s="33"/>
      <c r="X256" s="33"/>
      <c r="Y256" s="33"/>
      <c r="Z256" s="33"/>
    </row>
    <row r="257" spans="1:26" s="89" customFormat="1" ht="15" x14ac:dyDescent="0.25">
      <c r="A257" s="125"/>
      <c r="B257" s="125"/>
      <c r="C257" s="125"/>
      <c r="D257" s="125"/>
      <c r="E257" s="125"/>
      <c r="F257" s="125"/>
      <c r="G257" s="125"/>
      <c r="H257" s="125"/>
      <c r="I257" s="125"/>
      <c r="J257" s="125"/>
      <c r="K257" s="127">
        <f>SUM(K256:M256)</f>
        <v>352</v>
      </c>
      <c r="L257" s="127"/>
      <c r="M257" s="127"/>
      <c r="N257" s="127">
        <f>SUM(N256:O256)</f>
        <v>728</v>
      </c>
      <c r="O257" s="127"/>
      <c r="P257" s="127"/>
      <c r="Q257" s="126"/>
      <c r="R257" s="126"/>
      <c r="S257" s="126"/>
      <c r="T257" s="126"/>
      <c r="U257" s="36"/>
      <c r="V257" s="33"/>
      <c r="W257" s="33"/>
      <c r="X257" s="33"/>
      <c r="Y257" s="33"/>
      <c r="Z257" s="33"/>
    </row>
    <row r="258" spans="1:26" s="89" customFormat="1" ht="18.75" customHeight="1" x14ac:dyDescent="0.25">
      <c r="A258" s="323" t="s">
        <v>94</v>
      </c>
      <c r="B258" s="323"/>
      <c r="C258" s="323"/>
      <c r="D258" s="323"/>
      <c r="E258" s="323"/>
      <c r="F258" s="323"/>
      <c r="G258" s="323"/>
      <c r="H258" s="323"/>
      <c r="I258" s="323"/>
      <c r="J258" s="323"/>
      <c r="K258" s="120">
        <f>T255/SUM(T52,T66,T79,T100,T122,T146)</f>
        <v>0.18604651162790697</v>
      </c>
      <c r="L258" s="120"/>
      <c r="M258" s="120"/>
      <c r="N258" s="120"/>
      <c r="O258" s="120"/>
      <c r="P258" s="120"/>
      <c r="Q258" s="120"/>
      <c r="R258" s="120"/>
      <c r="S258" s="120"/>
      <c r="T258" s="120"/>
      <c r="U258" s="36"/>
      <c r="V258" s="33"/>
      <c r="W258" s="33"/>
      <c r="X258" s="33"/>
      <c r="Y258" s="33"/>
      <c r="Z258" s="33"/>
    </row>
    <row r="259" spans="1:26" s="89" customFormat="1" ht="18.75" customHeight="1" x14ac:dyDescent="0.25">
      <c r="A259" s="128" t="s">
        <v>97</v>
      </c>
      <c r="B259" s="128"/>
      <c r="C259" s="128"/>
      <c r="D259" s="128"/>
      <c r="E259" s="128"/>
      <c r="F259" s="128"/>
      <c r="G259" s="128"/>
      <c r="H259" s="128"/>
      <c r="I259" s="128"/>
      <c r="J259" s="128"/>
      <c r="K259" s="120">
        <f>K257/(SUM(N52,N66,N79,N100,N122)*14+N146*12)</f>
        <v>0.17886178861788618</v>
      </c>
      <c r="L259" s="120"/>
      <c r="M259" s="120"/>
      <c r="N259" s="120"/>
      <c r="O259" s="120"/>
      <c r="P259" s="120"/>
      <c r="Q259" s="120"/>
      <c r="R259" s="120"/>
      <c r="S259" s="120"/>
      <c r="T259" s="120"/>
      <c r="U259" s="36"/>
      <c r="V259" s="33"/>
      <c r="W259" s="33"/>
      <c r="X259" s="33"/>
      <c r="Y259" s="33"/>
      <c r="Z259" s="33"/>
    </row>
    <row r="260" spans="1:26" s="115" customFormat="1" ht="15" x14ac:dyDescent="0.25">
      <c r="A260" s="94"/>
      <c r="B260" s="94"/>
      <c r="C260" s="94"/>
      <c r="D260" s="94"/>
      <c r="E260" s="94"/>
      <c r="F260" s="94"/>
      <c r="G260" s="94"/>
      <c r="H260" s="94"/>
      <c r="I260" s="94"/>
      <c r="J260" s="94"/>
      <c r="K260" s="95"/>
      <c r="L260" s="95"/>
      <c r="M260" s="95"/>
      <c r="N260" s="95"/>
      <c r="O260" s="95"/>
      <c r="P260" s="95"/>
      <c r="Q260" s="95"/>
      <c r="R260" s="95"/>
      <c r="S260" s="95"/>
      <c r="T260" s="95"/>
      <c r="U260" s="36"/>
      <c r="V260" s="33"/>
      <c r="W260" s="33"/>
      <c r="X260" s="33"/>
      <c r="Y260" s="33"/>
      <c r="Z260" s="33"/>
    </row>
    <row r="261" spans="1:26" s="115" customFormat="1" ht="15" x14ac:dyDescent="0.25">
      <c r="A261" s="36"/>
      <c r="B261" s="36"/>
      <c r="C261" s="36"/>
      <c r="D261" s="36"/>
      <c r="E261" s="36"/>
      <c r="F261" s="36"/>
      <c r="G261" s="36"/>
      <c r="H261" s="36"/>
      <c r="I261" s="36"/>
      <c r="J261" s="36"/>
      <c r="K261" s="36"/>
      <c r="L261" s="36"/>
      <c r="M261" s="36"/>
      <c r="N261" s="36"/>
      <c r="O261" s="36"/>
      <c r="P261" s="36"/>
      <c r="Q261" s="36"/>
      <c r="R261" s="36"/>
      <c r="S261" s="36"/>
      <c r="T261" s="36"/>
      <c r="U261" s="36"/>
      <c r="V261" s="33"/>
      <c r="W261" s="33"/>
      <c r="X261" s="33"/>
      <c r="Y261" s="33"/>
      <c r="Z261" s="33"/>
    </row>
    <row r="262" spans="1:26" s="115" customFormat="1" ht="18.75" customHeight="1" x14ac:dyDescent="0.25">
      <c r="A262" s="36"/>
      <c r="B262" s="36"/>
      <c r="C262" s="36"/>
      <c r="D262" s="36"/>
      <c r="E262" s="36"/>
      <c r="F262" s="36"/>
      <c r="G262" s="36"/>
      <c r="H262" s="36"/>
      <c r="I262" s="36"/>
      <c r="J262" s="36"/>
      <c r="K262" s="36"/>
      <c r="L262" s="36"/>
      <c r="M262" s="36"/>
      <c r="N262" s="36"/>
      <c r="O262" s="36"/>
      <c r="P262" s="36"/>
      <c r="Q262" s="36"/>
      <c r="R262" s="36"/>
      <c r="S262" s="36"/>
      <c r="T262" s="36"/>
      <c r="U262" s="36"/>
      <c r="V262" s="33"/>
      <c r="W262" s="33"/>
      <c r="X262" s="33"/>
      <c r="Y262" s="33"/>
      <c r="Z262" s="33"/>
    </row>
    <row r="263" spans="1:26" s="115" customFormat="1" ht="18.75" customHeight="1" x14ac:dyDescent="0.25">
      <c r="A263" s="36"/>
      <c r="B263" s="36"/>
      <c r="C263" s="36"/>
      <c r="D263" s="36"/>
      <c r="E263" s="36"/>
      <c r="F263" s="36"/>
      <c r="G263" s="36"/>
      <c r="H263" s="36"/>
      <c r="I263" s="36"/>
      <c r="J263" s="36"/>
      <c r="K263" s="36"/>
      <c r="L263" s="36"/>
      <c r="M263" s="36"/>
      <c r="N263" s="36"/>
      <c r="O263" s="36"/>
      <c r="P263" s="36"/>
      <c r="Q263" s="36"/>
      <c r="R263" s="36"/>
      <c r="S263" s="36"/>
      <c r="T263" s="36"/>
      <c r="U263" s="36"/>
      <c r="V263" s="33"/>
      <c r="W263" s="33"/>
      <c r="X263" s="33"/>
      <c r="Y263" s="33"/>
      <c r="Z263" s="33"/>
    </row>
    <row r="264" spans="1:26" s="80" customFormat="1" ht="15" x14ac:dyDescent="0.25">
      <c r="A264" s="36"/>
      <c r="B264" s="36"/>
      <c r="C264" s="36"/>
      <c r="D264" s="36"/>
      <c r="E264" s="36"/>
      <c r="F264" s="36"/>
      <c r="G264" s="36"/>
      <c r="H264" s="36"/>
      <c r="I264" s="36"/>
      <c r="J264" s="36"/>
      <c r="K264" s="36"/>
      <c r="L264" s="36"/>
      <c r="M264" s="36"/>
      <c r="N264" s="36"/>
      <c r="O264" s="36"/>
      <c r="P264" s="36"/>
      <c r="Q264" s="36"/>
      <c r="R264" s="36"/>
      <c r="S264" s="36"/>
      <c r="T264" s="36"/>
      <c r="U264" s="36"/>
      <c r="V264" s="33"/>
      <c r="W264" s="33"/>
      <c r="X264" s="33"/>
      <c r="Y264" s="33"/>
      <c r="Z264" s="33"/>
    </row>
    <row r="265" spans="1:26" s="42" customFormat="1" ht="16.5" customHeight="1" x14ac:dyDescent="0.2">
      <c r="A265" s="297" t="s">
        <v>61</v>
      </c>
      <c r="B265" s="298"/>
      <c r="C265" s="298"/>
      <c r="D265" s="298"/>
      <c r="E265" s="298"/>
      <c r="F265" s="298"/>
      <c r="G265" s="298"/>
      <c r="H265" s="298"/>
      <c r="I265" s="298"/>
      <c r="J265" s="298"/>
      <c r="K265" s="298"/>
      <c r="L265" s="298"/>
      <c r="M265" s="298"/>
      <c r="N265" s="298"/>
      <c r="O265" s="298"/>
      <c r="P265" s="298"/>
      <c r="Q265" s="298"/>
      <c r="R265" s="298"/>
      <c r="S265" s="298"/>
      <c r="T265" s="299"/>
    </row>
    <row r="266" spans="1:26" s="42" customFormat="1" ht="27.75" customHeight="1" x14ac:dyDescent="0.2">
      <c r="A266" s="184" t="s">
        <v>29</v>
      </c>
      <c r="B266" s="189" t="s">
        <v>28</v>
      </c>
      <c r="C266" s="190"/>
      <c r="D266" s="190"/>
      <c r="E266" s="190"/>
      <c r="F266" s="190"/>
      <c r="G266" s="190"/>
      <c r="H266" s="190"/>
      <c r="I266" s="191"/>
      <c r="J266" s="157" t="s">
        <v>42</v>
      </c>
      <c r="K266" s="186" t="s">
        <v>26</v>
      </c>
      <c r="L266" s="187"/>
      <c r="M266" s="188"/>
      <c r="N266" s="186" t="s">
        <v>43</v>
      </c>
      <c r="O266" s="187"/>
      <c r="P266" s="188"/>
      <c r="Q266" s="186" t="s">
        <v>25</v>
      </c>
      <c r="R266" s="187"/>
      <c r="S266" s="188"/>
      <c r="T266" s="157" t="s">
        <v>24</v>
      </c>
      <c r="U266" s="342" t="s">
        <v>290</v>
      </c>
      <c r="V266" s="342"/>
      <c r="W266" s="342"/>
    </row>
    <row r="267" spans="1:26" s="42" customFormat="1" ht="12.75" customHeight="1" x14ac:dyDescent="0.2">
      <c r="A267" s="185"/>
      <c r="B267" s="192"/>
      <c r="C267" s="193"/>
      <c r="D267" s="193"/>
      <c r="E267" s="193"/>
      <c r="F267" s="193"/>
      <c r="G267" s="193"/>
      <c r="H267" s="193"/>
      <c r="I267" s="194"/>
      <c r="J267" s="158"/>
      <c r="K267" s="66" t="s">
        <v>30</v>
      </c>
      <c r="L267" s="66" t="s">
        <v>31</v>
      </c>
      <c r="M267" s="66" t="s">
        <v>32</v>
      </c>
      <c r="N267" s="66" t="s">
        <v>36</v>
      </c>
      <c r="O267" s="66" t="s">
        <v>7</v>
      </c>
      <c r="P267" s="66" t="s">
        <v>33</v>
      </c>
      <c r="Q267" s="66" t="s">
        <v>34</v>
      </c>
      <c r="R267" s="66" t="s">
        <v>30</v>
      </c>
      <c r="S267" s="66" t="s">
        <v>35</v>
      </c>
      <c r="T267" s="158"/>
    </row>
    <row r="268" spans="1:26" s="42" customFormat="1" ht="13.35" customHeight="1" x14ac:dyDescent="0.2">
      <c r="A268" s="297" t="s">
        <v>60</v>
      </c>
      <c r="B268" s="298"/>
      <c r="C268" s="298"/>
      <c r="D268" s="298"/>
      <c r="E268" s="298"/>
      <c r="F268" s="298"/>
      <c r="G268" s="298"/>
      <c r="H268" s="298"/>
      <c r="I268" s="298"/>
      <c r="J268" s="298"/>
      <c r="K268" s="298"/>
      <c r="L268" s="298"/>
      <c r="M268" s="298"/>
      <c r="N268" s="298"/>
      <c r="O268" s="298"/>
      <c r="P268" s="298"/>
      <c r="Q268" s="298"/>
      <c r="R268" s="298"/>
      <c r="S268" s="298"/>
      <c r="T268" s="299"/>
    </row>
    <row r="269" spans="1:26" s="42" customFormat="1" ht="39" customHeight="1" x14ac:dyDescent="0.2">
      <c r="A269" s="59" t="str">
        <f>IF(ISNA(INDEX($A$42:$T$219,MATCH($B269,$B$42:$B$219,0),1)),"",INDEX($A$42:$T$219,MATCH($B269,$B$42:$B$219,0),1))</f>
        <v>LLS1121</v>
      </c>
      <c r="B269" s="162" t="s">
        <v>281</v>
      </c>
      <c r="C269" s="163"/>
      <c r="D269" s="163"/>
      <c r="E269" s="163"/>
      <c r="F269" s="163"/>
      <c r="G269" s="163"/>
      <c r="H269" s="163"/>
      <c r="I269" s="195"/>
      <c r="J269" s="50">
        <f>IF(ISNA(INDEX($A$42:$T$219,MATCH($B269,$B$42:$B$219,0),10)),"",INDEX($A$42:$T$219,MATCH($B269,$B$42:$B$219,0),10))</f>
        <v>6</v>
      </c>
      <c r="K269" s="50">
        <f>IF(ISNA(INDEX($A$42:$T$219,MATCH($B269,$B$42:$B$219,0),11)),"",INDEX($A$42:$T$219,MATCH($B269,$B$42:$B$219,0),11))</f>
        <v>3</v>
      </c>
      <c r="L269" s="50">
        <f>IF(ISNA(INDEX($A$42:$T$219,MATCH($B269,$B$42:$B$219,0),12)),"",INDEX($A$42:$T$219,MATCH($B269,$B$42:$B$219,0),12))</f>
        <v>0</v>
      </c>
      <c r="M269" s="50">
        <f>IF(ISNA(INDEX($A$42:$T$219,MATCH($B269,$B$42:$B$219,0),13)),"",INDEX($A$42:$T$219,MATCH($B269,$B$42:$B$219,0),13))</f>
        <v>4</v>
      </c>
      <c r="N269" s="50">
        <f>IF(ISNA(INDEX($A$42:$T$219,MATCH($B269,$B$42:$B$219,0),14)),"",INDEX($A$42:$T$219,MATCH($B269,$B$42:$B$219,0),14))</f>
        <v>7</v>
      </c>
      <c r="O269" s="50">
        <f>IF(ISNA(INDEX($A$42:$T$219,MATCH($B269,$B$42:$B$219,0),15)),"",INDEX($A$42:$T$219,MATCH($B269,$B$42:$B$219,0),15))</f>
        <v>4</v>
      </c>
      <c r="P269" s="50">
        <f>IF(ISNA(INDEX($A$42:$T$219,MATCH($B269,$B$42:$B$219,0),16)),"",INDEX($A$42:$T$219,MATCH($B269,$B$42:$B$219,0),16))</f>
        <v>11</v>
      </c>
      <c r="Q269" s="60" t="str">
        <f>IF(ISNA(INDEX($A$42:$T$219,MATCH($B269,$B$42:$B$219,0),17)),"",INDEX($A$42:$T$219,MATCH($B269,$B$42:$B$219,0),17))</f>
        <v>E</v>
      </c>
      <c r="R269" s="60">
        <f>IF(ISNA(INDEX($A$42:$T$219,MATCH($B269,$B$42:$B$219,0),18)),"",INDEX($A$42:$T$219,MATCH($B269,$B$42:$B$219,0),18))</f>
        <v>0</v>
      </c>
      <c r="S269" s="60">
        <f>IF(ISNA(INDEX($A$42:$T$219,MATCH($B269,$B$42:$B$219,0),19)),"",INDEX($A$42:$T$219,MATCH($B269,$B$42:$B$219,0),19))</f>
        <v>0</v>
      </c>
      <c r="T269" s="60" t="str">
        <f>IF(ISNA(INDEX($A$42:$T$219,MATCH($B269,$B$42:$B$219,0),20)),"",INDEX($A$42:$T$219,MATCH($B269,$B$42:$B$219,0),20))</f>
        <v>DS</v>
      </c>
    </row>
    <row r="270" spans="1:26" s="42" customFormat="1" ht="20.100000000000001" customHeight="1" x14ac:dyDescent="0.2">
      <c r="A270" s="59" t="str">
        <f>IF(ISNA(INDEX($A$42:$T$219,MATCH($B270,$B$42:$B$219,0),1)),"",INDEX($A$42:$T$219,MATCH($B270,$B$42:$B$219,0),1))</f>
        <v>LLS1161</v>
      </c>
      <c r="B270" s="162" t="s">
        <v>218</v>
      </c>
      <c r="C270" s="163"/>
      <c r="D270" s="163"/>
      <c r="E270" s="163"/>
      <c r="F270" s="163"/>
      <c r="G270" s="163"/>
      <c r="H270" s="163"/>
      <c r="I270" s="195"/>
      <c r="J270" s="50">
        <f>IF(ISNA(INDEX($A$42:$T$219,MATCH($B270,$B$42:$B$219,0),10)),"",INDEX($A$42:$T$219,MATCH($B270,$B$42:$B$219,0),10))</f>
        <v>6</v>
      </c>
      <c r="K270" s="50">
        <f>IF(ISNA(INDEX($A$42:$T$219,MATCH($B270,$B$42:$B$219,0),11)),"",INDEX($A$42:$T$219,MATCH($B270,$B$42:$B$219,0),11))</f>
        <v>2</v>
      </c>
      <c r="L270" s="50">
        <f>IF(ISNA(INDEX($A$42:$T$219,MATCH($B270,$B$42:$B$219,0),12)),"",INDEX($A$42:$T$219,MATCH($B270,$B$42:$B$219,0),12))</f>
        <v>1</v>
      </c>
      <c r="M270" s="50">
        <f>IF(ISNA(INDEX($A$42:$T$219,MATCH($B270,$B$42:$B$219,0),13)),"",INDEX($A$42:$T$219,MATCH($B270,$B$42:$B$219,0),13))</f>
        <v>0</v>
      </c>
      <c r="N270" s="50">
        <f>IF(ISNA(INDEX($A$42:$T$219,MATCH($B270,$B$42:$B$219,0),14)),"",INDEX($A$42:$T$219,MATCH($B270,$B$42:$B$219,0),14))</f>
        <v>3</v>
      </c>
      <c r="O270" s="50">
        <f>IF(ISNA(INDEX($A$42:$T$219,MATCH($B270,$B$42:$B$219,0),15)),"",INDEX($A$42:$T$219,MATCH($B270,$B$42:$B$219,0),15))</f>
        <v>8</v>
      </c>
      <c r="P270" s="50">
        <f>IF(ISNA(INDEX($A$42:$T$219,MATCH($B270,$B$42:$B$219,0),16)),"",INDEX($A$42:$T$219,MATCH($B270,$B$42:$B$219,0),16))</f>
        <v>11</v>
      </c>
      <c r="Q270" s="60" t="str">
        <f>IF(ISNA(INDEX($A$42:$T$219,MATCH($B270,$B$42:$B$219,0),17)),"",INDEX($A$42:$T$219,MATCH($B270,$B$42:$B$219,0),17))</f>
        <v>E</v>
      </c>
      <c r="R270" s="60">
        <f>IF(ISNA(INDEX($A$42:$T$219,MATCH($B270,$B$42:$B$219,0),18)),"",INDEX($A$42:$T$219,MATCH($B270,$B$42:$B$219,0),18))</f>
        <v>0</v>
      </c>
      <c r="S270" s="60">
        <f>IF(ISNA(INDEX($A$42:$T$219,MATCH($B270,$B$42:$B$219,0),19)),"",INDEX($A$42:$T$219,MATCH($B270,$B$42:$B$219,0),19))</f>
        <v>0</v>
      </c>
      <c r="T270" s="60" t="str">
        <f>IF(ISNA(INDEX($A$42:$T$219,MATCH($B270,$B$42:$B$219,0),20)),"",INDEX($A$42:$T$219,MATCH($B270,$B$42:$B$219,0),20))</f>
        <v>DS</v>
      </c>
    </row>
    <row r="271" spans="1:26" s="42" customFormat="1" ht="37.5" customHeight="1" x14ac:dyDescent="0.2">
      <c r="A271" s="59" t="str">
        <f>IF(ISNA(INDEX($A$42:$T$219,MATCH($B271,$B$42:$B$219,0),1)),"",INDEX($A$42:$T$219,MATCH($B271,$B$42:$B$219,0),1))</f>
        <v>LLS1221</v>
      </c>
      <c r="B271" s="162" t="s">
        <v>282</v>
      </c>
      <c r="C271" s="163"/>
      <c r="D271" s="163"/>
      <c r="E271" s="163"/>
      <c r="F271" s="163"/>
      <c r="G271" s="163"/>
      <c r="H271" s="163"/>
      <c r="I271" s="195"/>
      <c r="J271" s="50">
        <f>IF(ISNA(INDEX($A$42:$T$219,MATCH($B271,$B$42:$B$219,0),10)),"",INDEX($A$42:$T$219,MATCH($B271,$B$42:$B$219,0),10))</f>
        <v>6</v>
      </c>
      <c r="K271" s="50">
        <f>IF(ISNA(INDEX($A$42:$T$219,MATCH($B271,$B$42:$B$219,0),11)),"",INDEX($A$42:$T$219,MATCH($B271,$B$42:$B$219,0),11))</f>
        <v>2</v>
      </c>
      <c r="L271" s="50">
        <f>IF(ISNA(INDEX($A$42:$T$219,MATCH($B271,$B$42:$B$219,0),12)),"",INDEX($A$42:$T$219,MATCH($B271,$B$42:$B$219,0),12))</f>
        <v>0</v>
      </c>
      <c r="M271" s="50">
        <f>IF(ISNA(INDEX($A$42:$T$219,MATCH($B271,$B$42:$B$219,0),13)),"",INDEX($A$42:$T$219,MATCH($B271,$B$42:$B$219,0),13))</f>
        <v>4</v>
      </c>
      <c r="N271" s="50">
        <f>IF(ISNA(INDEX($A$42:$T$219,MATCH($B271,$B$42:$B$219,0),14)),"",INDEX($A$42:$T$219,MATCH($B271,$B$42:$B$219,0),14))</f>
        <v>6</v>
      </c>
      <c r="O271" s="50">
        <f>IF(ISNA(INDEX($A$42:$T$219,MATCH($B271,$B$42:$B$219,0),15)),"",INDEX($A$42:$T$219,MATCH($B271,$B$42:$B$219,0),15))</f>
        <v>5</v>
      </c>
      <c r="P271" s="50">
        <f>IF(ISNA(INDEX($A$42:$T$219,MATCH($B271,$B$42:$B$219,0),16)),"",INDEX($A$42:$T$219,MATCH($B271,$B$42:$B$219,0),16))</f>
        <v>11</v>
      </c>
      <c r="Q271" s="60" t="str">
        <f>IF(ISNA(INDEX($A$42:$T$219,MATCH($B271,$B$42:$B$219,0),17)),"",INDEX($A$42:$T$219,MATCH($B271,$B$42:$B$219,0),17))</f>
        <v>E</v>
      </c>
      <c r="R271" s="60">
        <f>IF(ISNA(INDEX($A$42:$T$219,MATCH($B271,$B$42:$B$219,0),18)),"",INDEX($A$42:$T$219,MATCH($B271,$B$42:$B$219,0),18))</f>
        <v>0</v>
      </c>
      <c r="S271" s="60">
        <f>IF(ISNA(INDEX($A$42:$T$219,MATCH($B271,$B$42:$B$219,0),19)),"",INDEX($A$42:$T$219,MATCH($B271,$B$42:$B$219,0),19))</f>
        <v>0</v>
      </c>
      <c r="T271" s="60" t="str">
        <f>IF(ISNA(INDEX($A$42:$T$219,MATCH($B271,$B$42:$B$219,0),20)),"",INDEX($A$42:$T$219,MATCH($B271,$B$42:$B$219,0),20))</f>
        <v>DS</v>
      </c>
    </row>
    <row r="272" spans="1:26" s="42" customFormat="1" ht="18" customHeight="1" x14ac:dyDescent="0.2">
      <c r="A272" s="59" t="str">
        <f>IF(ISNA(INDEX($A$42:$T$219,MATCH($B272,$B$42:$B$219,0),1)),"",INDEX($A$42:$T$219,MATCH($B272,$B$42:$B$219,0),1))</f>
        <v>LLS1261</v>
      </c>
      <c r="B272" s="162" t="s">
        <v>285</v>
      </c>
      <c r="C272" s="163"/>
      <c r="D272" s="163"/>
      <c r="E272" s="163"/>
      <c r="F272" s="163"/>
      <c r="G272" s="163"/>
      <c r="H272" s="163"/>
      <c r="I272" s="195"/>
      <c r="J272" s="50">
        <f>IF(ISNA(INDEX($A$42:$T$219,MATCH($B272,$B$42:$B$219,0),10)),"",INDEX($A$42:$T$219,MATCH($B272,$B$42:$B$219,0),10))</f>
        <v>5</v>
      </c>
      <c r="K272" s="50">
        <f>IF(ISNA(INDEX($A$42:$T$219,MATCH($B272,$B$42:$B$219,0),11)),"",INDEX($A$42:$T$219,MATCH($B272,$B$42:$B$219,0),11))</f>
        <v>1</v>
      </c>
      <c r="L272" s="50">
        <f>IF(ISNA(INDEX($A$42:$T$219,MATCH($B272,$B$42:$B$219,0),12)),"",INDEX($A$42:$T$219,MATCH($B272,$B$42:$B$219,0),12))</f>
        <v>0</v>
      </c>
      <c r="M272" s="50">
        <f>IF(ISNA(INDEX($A$42:$T$219,MATCH($B272,$B$42:$B$219,0),13)),"",INDEX($A$42:$T$219,MATCH($B272,$B$42:$B$219,0),13))</f>
        <v>0</v>
      </c>
      <c r="N272" s="50">
        <f>IF(ISNA(INDEX($A$42:$T$219,MATCH($B272,$B$42:$B$219,0),14)),"",INDEX($A$42:$T$219,MATCH($B272,$B$42:$B$219,0),14))</f>
        <v>1</v>
      </c>
      <c r="O272" s="50">
        <f>IF(ISNA(INDEX($A$42:$T$219,MATCH($B272,$B$42:$B$219,0),15)),"",INDEX($A$42:$T$219,MATCH($B272,$B$42:$B$219,0),15))</f>
        <v>8</v>
      </c>
      <c r="P272" s="50">
        <f>IF(ISNA(INDEX($A$42:$T$219,MATCH($B272,$B$42:$B$219,0),16)),"",INDEX($A$42:$T$219,MATCH($B272,$B$42:$B$219,0),16))</f>
        <v>9</v>
      </c>
      <c r="Q272" s="60" t="str">
        <f>IF(ISNA(INDEX($A$42:$T$219,MATCH($B272,$B$42:$B$219,0),17)),"",INDEX($A$42:$T$219,MATCH($B272,$B$42:$B$219,0),17))</f>
        <v>E</v>
      </c>
      <c r="R272" s="60">
        <f>IF(ISNA(INDEX($A$42:$T$219,MATCH($B272,$B$42:$B$219,0),18)),"",INDEX($A$42:$T$219,MATCH($B272,$B$42:$B$219,0),18))</f>
        <v>0</v>
      </c>
      <c r="S272" s="60">
        <f>IF(ISNA(INDEX($A$42:$T$219,MATCH($B272,$B$42:$B$219,0),19)),"",INDEX($A$42:$T$219,MATCH($B272,$B$42:$B$219,0),19))</f>
        <v>0</v>
      </c>
      <c r="T272" s="60" t="str">
        <f>IF(ISNA(INDEX($A$42:$T$219,MATCH($B272,$B$42:$B$219,0),20)),"",INDEX($A$42:$T$219,MATCH($B272,$B$42:$B$219,0),20))</f>
        <v>DS</v>
      </c>
    </row>
    <row r="273" spans="1:20" s="42" customFormat="1" ht="42.75" customHeight="1" x14ac:dyDescent="0.2">
      <c r="A273" s="59" t="str">
        <f>IF(ISNA(INDEX($A$42:$T$219,MATCH($B273,$B$42:$B$219,0),1)),"",INDEX($A$42:$T$219,MATCH($B273,$B$42:$B$219,0),1))</f>
        <v>LLS2121</v>
      </c>
      <c r="B273" s="164" t="s">
        <v>283</v>
      </c>
      <c r="C273" s="164"/>
      <c r="D273" s="164"/>
      <c r="E273" s="164"/>
      <c r="F273" s="164"/>
      <c r="G273" s="164"/>
      <c r="H273" s="164"/>
      <c r="I273" s="164"/>
      <c r="J273" s="50">
        <f>IF(ISNA(INDEX($A$42:$T$219,MATCH($B273,$B$42:$B$219,0),10)),"",INDEX($A$42:$T$219,MATCH($B273,$B$42:$B$219,0),10))</f>
        <v>6</v>
      </c>
      <c r="K273" s="50">
        <f>IF(ISNA(INDEX($A$42:$T$219,MATCH($B273,$B$42:$B$219,0),11)),"",INDEX($A$42:$T$219,MATCH($B273,$B$42:$B$219,0),11))</f>
        <v>3</v>
      </c>
      <c r="L273" s="50">
        <f>IF(ISNA(INDEX($A$42:$T$219,MATCH($B273,$B$42:$B$219,0),12)),"",INDEX($A$42:$T$219,MATCH($B273,$B$42:$B$219,0),12))</f>
        <v>0</v>
      </c>
      <c r="M273" s="50">
        <f>IF(ISNA(INDEX($A$42:$T$219,MATCH($B273,$B$42:$B$219,0),13)),"",INDEX($A$42:$T$219,MATCH($B273,$B$42:$B$219,0),13))</f>
        <v>4</v>
      </c>
      <c r="N273" s="50">
        <f>IF(ISNA(INDEX($A$42:$T$219,MATCH($B273,$B$42:$B$219,0),14)),"",INDEX($A$42:$T$219,MATCH($B273,$B$42:$B$219,0),14))</f>
        <v>7</v>
      </c>
      <c r="O273" s="50">
        <f>IF(ISNA(INDEX($A$42:$T$219,MATCH($B273,$B$42:$B$219,0),15)),"",INDEX($A$42:$T$219,MATCH($B273,$B$42:$B$219,0),15))</f>
        <v>4</v>
      </c>
      <c r="P273" s="50">
        <f>IF(ISNA(INDEX($A$42:$T$219,MATCH($B273,$B$42:$B$219,0),16)),"",INDEX($A$42:$T$219,MATCH($B273,$B$42:$B$219,0),16))</f>
        <v>11</v>
      </c>
      <c r="Q273" s="60" t="str">
        <f>IF(ISNA(INDEX($A$42:$T$219,MATCH($B273,$B$42:$B$219,0),17)),"",INDEX($A$42:$T$219,MATCH($B273,$B$42:$B$219,0),17))</f>
        <v>E</v>
      </c>
      <c r="R273" s="60">
        <f>IF(ISNA(INDEX($A$42:$T$219,MATCH($B273,$B$42:$B$219,0),18)),"",INDEX($A$42:$T$219,MATCH($B273,$B$42:$B$219,0),18))</f>
        <v>0</v>
      </c>
      <c r="S273" s="60">
        <f>IF(ISNA(INDEX($A$42:$T$219,MATCH($B273,$B$42:$B$219,0),19)),"",INDEX($A$42:$T$219,MATCH($B273,$B$42:$B$219,0),19))</f>
        <v>0</v>
      </c>
      <c r="T273" s="60" t="str">
        <f>IF(ISNA(INDEX($A$42:$T$219,MATCH($B273,$B$42:$B$219,0),20)),"",INDEX($A$42:$T$219,MATCH($B273,$B$42:$B$219,0),20))</f>
        <v>DS</v>
      </c>
    </row>
    <row r="274" spans="1:20" s="42" customFormat="1" ht="25.35" customHeight="1" x14ac:dyDescent="0.2">
      <c r="A274" s="59" t="str">
        <f>IF(ISNA(INDEX($A$42:$T$219,MATCH($B274,$B$42:$B$219,0),1)),"",INDEX($A$42:$T$219,MATCH($B274,$B$42:$B$219,0),1))</f>
        <v>LLS2161</v>
      </c>
      <c r="B274" s="164" t="s">
        <v>222</v>
      </c>
      <c r="C274" s="164"/>
      <c r="D274" s="164"/>
      <c r="E274" s="164"/>
      <c r="F274" s="164"/>
      <c r="G274" s="164"/>
      <c r="H274" s="164"/>
      <c r="I274" s="164"/>
      <c r="J274" s="50">
        <f>IF(ISNA(INDEX($A$42:$T$219,MATCH($B274,$B$42:$B$219,0),10)),"",INDEX($A$42:$T$219,MATCH($B274,$B$42:$B$219,0),10))</f>
        <v>6</v>
      </c>
      <c r="K274" s="50">
        <f>IF(ISNA(INDEX($A$42:$T$219,MATCH($B274,$B$42:$B$219,0),11)),"",INDEX($A$42:$T$219,MATCH($B274,$B$42:$B$219,0),11))</f>
        <v>2</v>
      </c>
      <c r="L274" s="50">
        <f>IF(ISNA(INDEX($A$42:$T$219,MATCH($B274,$B$42:$B$219,0),12)),"",INDEX($A$42:$T$219,MATCH($B274,$B$42:$B$219,0),12))</f>
        <v>1</v>
      </c>
      <c r="M274" s="50">
        <f>IF(ISNA(INDEX($A$42:$T$219,MATCH($B274,$B$42:$B$219,0),13)),"",INDEX($A$42:$T$219,MATCH($B274,$B$42:$B$219,0),13))</f>
        <v>0</v>
      </c>
      <c r="N274" s="50">
        <f>IF(ISNA(INDEX($A$42:$T$219,MATCH($B274,$B$42:$B$219,0),14)),"",INDEX($A$42:$T$219,MATCH($B274,$B$42:$B$219,0),14))</f>
        <v>3</v>
      </c>
      <c r="O274" s="50">
        <f>IF(ISNA(INDEX($A$42:$T$219,MATCH($B274,$B$42:$B$219,0),15)),"",INDEX($A$42:$T$219,MATCH($B274,$B$42:$B$219,0),15))</f>
        <v>8</v>
      </c>
      <c r="P274" s="50">
        <f>IF(ISNA(INDEX($A$42:$T$219,MATCH($B274,$B$42:$B$219,0),16)),"",INDEX($A$42:$T$219,MATCH($B274,$B$42:$B$219,0),16))</f>
        <v>11</v>
      </c>
      <c r="Q274" s="60" t="str">
        <f>IF(ISNA(INDEX($A$42:$T$219,MATCH($B274,$B$42:$B$219,0),17)),"",INDEX($A$42:$T$219,MATCH($B274,$B$42:$B$219,0),17))</f>
        <v>E</v>
      </c>
      <c r="R274" s="60">
        <f>IF(ISNA(INDEX($A$42:$T$219,MATCH($B274,$B$42:$B$219,0),18)),"",INDEX($A$42:$T$219,MATCH($B274,$B$42:$B$219,0),18))</f>
        <v>0</v>
      </c>
      <c r="S274" s="60">
        <f>IF(ISNA(INDEX($A$42:$T$219,MATCH($B274,$B$42:$B$219,0),19)),"",INDEX($A$42:$T$219,MATCH($B274,$B$42:$B$219,0),19))</f>
        <v>0</v>
      </c>
      <c r="T274" s="60" t="str">
        <f>IF(ISNA(INDEX($A$42:$T$219,MATCH($B274,$B$42:$B$219,0),20)),"",INDEX($A$42:$T$219,MATCH($B274,$B$42:$B$219,0),20))</f>
        <v>DS</v>
      </c>
    </row>
    <row r="275" spans="1:20" s="42" customFormat="1" ht="38.450000000000003" customHeight="1" x14ac:dyDescent="0.2">
      <c r="A275" s="59" t="str">
        <f>IF(ISNA(INDEX($A$42:$T$219,MATCH($B275,$B$42:$B$219,0),1)),"",INDEX($A$42:$T$219,MATCH($B275,$B$42:$B$219,0),1))</f>
        <v>LLS2221</v>
      </c>
      <c r="B275" s="164" t="s">
        <v>284</v>
      </c>
      <c r="C275" s="164"/>
      <c r="D275" s="164"/>
      <c r="E275" s="164"/>
      <c r="F275" s="164"/>
      <c r="G275" s="164"/>
      <c r="H275" s="164"/>
      <c r="I275" s="164"/>
      <c r="J275" s="50">
        <f>IF(ISNA(INDEX($A$42:$T$219,MATCH($B275,$B$42:$B$219,0),10)),"",INDEX($A$42:$T$219,MATCH($B275,$B$42:$B$219,0),10))</f>
        <v>5</v>
      </c>
      <c r="K275" s="50">
        <f>IF(ISNA(INDEX($A$42:$T$219,MATCH($B275,$B$42:$B$219,0),11)),"",INDEX($A$42:$T$219,MATCH($B275,$B$42:$B$219,0),11))</f>
        <v>1</v>
      </c>
      <c r="L275" s="50">
        <f>IF(ISNA(INDEX($A$42:$T$219,MATCH($B275,$B$42:$B$219,0),12)),"",INDEX($A$42:$T$219,MATCH($B275,$B$42:$B$219,0),12))</f>
        <v>0</v>
      </c>
      <c r="M275" s="50">
        <f>IF(ISNA(INDEX($A$42:$T$219,MATCH($B275,$B$42:$B$219,0),13)),"",INDEX($A$42:$T$219,MATCH($B275,$B$42:$B$219,0),13))</f>
        <v>4</v>
      </c>
      <c r="N275" s="50">
        <f>IF(ISNA(INDEX($A$42:$T$219,MATCH($B275,$B$42:$B$219,0),14)),"",INDEX($A$42:$T$219,MATCH($B275,$B$42:$B$219,0),14))</f>
        <v>5</v>
      </c>
      <c r="O275" s="50">
        <f>IF(ISNA(INDEX($A$42:$T$219,MATCH($B275,$B$42:$B$219,0),15)),"",INDEX($A$42:$T$219,MATCH($B275,$B$42:$B$219,0),15))</f>
        <v>4</v>
      </c>
      <c r="P275" s="50">
        <f>IF(ISNA(INDEX($A$42:$T$219,MATCH($B275,$B$42:$B$219,0),16)),"",INDEX($A$42:$T$219,MATCH($B275,$B$42:$B$219,0),16))</f>
        <v>9</v>
      </c>
      <c r="Q275" s="60" t="str">
        <f>IF(ISNA(INDEX($A$42:$T$219,MATCH($B275,$B$42:$B$219,0),17)),"",INDEX($A$42:$T$219,MATCH($B275,$B$42:$B$219,0),17))</f>
        <v>E</v>
      </c>
      <c r="R275" s="60">
        <f>IF(ISNA(INDEX($A$42:$T$219,MATCH($B275,$B$42:$B$219,0),18)),"",INDEX($A$42:$T$219,MATCH($B275,$B$42:$B$219,0),18))</f>
        <v>0</v>
      </c>
      <c r="S275" s="60">
        <f>IF(ISNA(INDEX($A$42:$T$219,MATCH($B275,$B$42:$B$219,0),19)),"",INDEX($A$42:$T$219,MATCH($B275,$B$42:$B$219,0),19))</f>
        <v>0</v>
      </c>
      <c r="T275" s="60" t="str">
        <f>IF(ISNA(INDEX($A$42:$T$219,MATCH($B275,$B$42:$B$219,0),20)),"",INDEX($A$42:$T$219,MATCH($B275,$B$42:$B$219,0),20))</f>
        <v>DS</v>
      </c>
    </row>
    <row r="276" spans="1:20" s="42" customFormat="1" ht="30" customHeight="1" x14ac:dyDescent="0.2">
      <c r="A276" s="59" t="str">
        <f>IF(ISNA(INDEX($A$42:$T$219,MATCH($B276,$B$42:$B$219,0),1)),"",INDEX($A$42:$T$219,MATCH($B276,$B$42:$B$219,0),1))</f>
        <v>LLS2261</v>
      </c>
      <c r="B276" s="164" t="s">
        <v>226</v>
      </c>
      <c r="C276" s="164"/>
      <c r="D276" s="164"/>
      <c r="E276" s="164"/>
      <c r="F276" s="164"/>
      <c r="G276" s="164"/>
      <c r="H276" s="164"/>
      <c r="I276" s="164"/>
      <c r="J276" s="50">
        <f>IF(ISNA(INDEX($A$42:$T$219,MATCH($B276,$B$42:$B$219,0),10)),"",INDEX($A$42:$T$219,MATCH($B276,$B$42:$B$219,0),10))</f>
        <v>6</v>
      </c>
      <c r="K276" s="50">
        <f>IF(ISNA(INDEX($A$42:$T$219,MATCH($B276,$B$42:$B$219,0),11)),"",INDEX($A$42:$T$219,MATCH($B276,$B$42:$B$219,0),11))</f>
        <v>2</v>
      </c>
      <c r="L276" s="50">
        <f>IF(ISNA(INDEX($A$42:$T$219,MATCH($B276,$B$42:$B$219,0),12)),"",INDEX($A$42:$T$219,MATCH($B276,$B$42:$B$219,0),12))</f>
        <v>1</v>
      </c>
      <c r="M276" s="50">
        <f>IF(ISNA(INDEX($A$42:$T$219,MATCH($B276,$B$42:$B$219,0),13)),"",INDEX($A$42:$T$219,MATCH($B276,$B$42:$B$219,0),13))</f>
        <v>0</v>
      </c>
      <c r="N276" s="50">
        <f>IF(ISNA(INDEX($A$42:$T$219,MATCH($B276,$B$42:$B$219,0),14)),"",INDEX($A$42:$T$219,MATCH($B276,$B$42:$B$219,0),14))</f>
        <v>3</v>
      </c>
      <c r="O276" s="50">
        <f>IF(ISNA(INDEX($A$42:$T$219,MATCH($B276,$B$42:$B$219,0),15)),"",INDEX($A$42:$T$219,MATCH($B276,$B$42:$B$219,0),15))</f>
        <v>8</v>
      </c>
      <c r="P276" s="50">
        <f>IF(ISNA(INDEX($A$42:$T$219,MATCH($B276,$B$42:$B$219,0),16)),"",INDEX($A$42:$T$219,MATCH($B276,$B$42:$B$219,0),16))</f>
        <v>11</v>
      </c>
      <c r="Q276" s="60" t="str">
        <f>IF(ISNA(INDEX($A$42:$T$219,MATCH($B276,$B$42:$B$219,0),17)),"",INDEX($A$42:$T$219,MATCH($B276,$B$42:$B$219,0),17))</f>
        <v>E</v>
      </c>
      <c r="R276" s="60">
        <f>IF(ISNA(INDEX($A$42:$T$219,MATCH($B276,$B$42:$B$219,0),18)),"",INDEX($A$42:$T$219,MATCH($B276,$B$42:$B$219,0),18))</f>
        <v>0</v>
      </c>
      <c r="S276" s="60">
        <f>IF(ISNA(INDEX($A$42:$T$219,MATCH($B276,$B$42:$B$219,0),19)),"",INDEX($A$42:$T$219,MATCH($B276,$B$42:$B$219,0),19))</f>
        <v>0</v>
      </c>
      <c r="T276" s="60" t="str">
        <f>IF(ISNA(INDEX($A$42:$T$219,MATCH($B276,$B$42:$B$219,0),20)),"",INDEX($A$42:$T$219,MATCH($B276,$B$42:$B$219,0),20))</f>
        <v>DS</v>
      </c>
    </row>
    <row r="277" spans="1:20" s="27" customFormat="1" ht="51.6" customHeight="1" x14ac:dyDescent="0.2">
      <c r="A277" s="59" t="str">
        <f>IF(ISNA(INDEX($A$42:$T$219,MATCH($B277,$B$42:$B$219,0),1)),"",INDEX($A$42:$T$219,MATCH($B277,$B$42:$B$219,0),1))</f>
        <v>LLS3121</v>
      </c>
      <c r="B277" s="164" t="s">
        <v>227</v>
      </c>
      <c r="C277" s="164"/>
      <c r="D277" s="164"/>
      <c r="E277" s="164"/>
      <c r="F277" s="164"/>
      <c r="G277" s="164"/>
      <c r="H277" s="164"/>
      <c r="I277" s="164"/>
      <c r="J277" s="50">
        <f>IF(ISNA(INDEX($A$42:$T$219,MATCH($B277,$B$42:$B$219,0),10)),"",INDEX($A$42:$T$219,MATCH($B277,$B$42:$B$219,0),10))</f>
        <v>8</v>
      </c>
      <c r="K277" s="50">
        <f>IF(ISNA(INDEX($A$42:$T$219,MATCH($B277,$B$42:$B$219,0),11)),"",INDEX($A$42:$T$219,MATCH($B277,$B$42:$B$219,0),11))</f>
        <v>3</v>
      </c>
      <c r="L277" s="50">
        <f>IF(ISNA(INDEX($A$42:$T$219,MATCH($B277,$B$42:$B$219,0),12)),"",INDEX($A$42:$T$219,MATCH($B277,$B$42:$B$219,0),12))</f>
        <v>0</v>
      </c>
      <c r="M277" s="50">
        <f>IF(ISNA(INDEX($A$42:$T$219,MATCH($B277,$B$42:$B$219,0),13)),"",INDEX($A$42:$T$219,MATCH($B277,$B$42:$B$219,0),13))</f>
        <v>4</v>
      </c>
      <c r="N277" s="50">
        <f>IF(ISNA(INDEX($A$42:$T$219,MATCH($B277,$B$42:$B$219,0),14)),"",INDEX($A$42:$T$219,MATCH($B277,$B$42:$B$219,0),14))</f>
        <v>7</v>
      </c>
      <c r="O277" s="50">
        <f>IF(ISNA(INDEX($A$42:$T$219,MATCH($B277,$B$42:$B$219,0),15)),"",INDEX($A$42:$T$219,MATCH($B277,$B$42:$B$219,0),15))</f>
        <v>7</v>
      </c>
      <c r="P277" s="50">
        <f>IF(ISNA(INDEX($A$42:$T$219,MATCH($B277,$B$42:$B$219,0),16)),"",INDEX($A$42:$T$219,MATCH($B277,$B$42:$B$219,0),16))</f>
        <v>14</v>
      </c>
      <c r="Q277" s="60" t="str">
        <f>IF(ISNA(INDEX($A$42:$T$219,MATCH($B277,$B$42:$B$219,0),17)),"",INDEX($A$42:$T$219,MATCH($B277,$B$42:$B$219,0),17))</f>
        <v>E</v>
      </c>
      <c r="R277" s="60">
        <f>IF(ISNA(INDEX($A$42:$T$219,MATCH($B277,$B$42:$B$219,0),18)),"",INDEX($A$42:$T$219,MATCH($B277,$B$42:$B$219,0),18))</f>
        <v>0</v>
      </c>
      <c r="S277" s="60">
        <f>IF(ISNA(INDEX($A$42:$T$219,MATCH($B277,$B$42:$B$219,0),19)),"",INDEX($A$42:$T$219,MATCH($B277,$B$42:$B$219,0),19))</f>
        <v>0</v>
      </c>
      <c r="T277" s="60" t="str">
        <f>IF(ISNA(INDEX($A$42:$T$219,MATCH($B277,$B$42:$B$219,0),20)),"",INDEX($A$42:$T$219,MATCH($B277,$B$42:$B$219,0),20))</f>
        <v>DS</v>
      </c>
    </row>
    <row r="278" spans="1:20" s="42" customFormat="1" ht="27.75" customHeight="1" x14ac:dyDescent="0.2">
      <c r="A278" s="59" t="str">
        <f>IF(ISNA(INDEX($A$42:$T$219,MATCH($B278,$B$42:$B$219,0),1)),"",INDEX($A$42:$T$219,MATCH($B278,$B$42:$B$219,0),1))</f>
        <v>LLS3161</v>
      </c>
      <c r="B278" s="164" t="s">
        <v>228</v>
      </c>
      <c r="C278" s="164"/>
      <c r="D278" s="164"/>
      <c r="E278" s="164"/>
      <c r="F278" s="164"/>
      <c r="G278" s="164"/>
      <c r="H278" s="164"/>
      <c r="I278" s="164"/>
      <c r="J278" s="50">
        <f>IF(ISNA(INDEX($A$42:$T$219,MATCH($B278,$B$42:$B$219,0),10)),"",INDEX($A$42:$T$219,MATCH($B278,$B$42:$B$219,0),10))</f>
        <v>7</v>
      </c>
      <c r="K278" s="50">
        <f>IF(ISNA(INDEX($A$42:$T$219,MATCH($B278,$B$42:$B$219,0),11)),"",INDEX($A$42:$T$219,MATCH($B278,$B$42:$B$219,0),11))</f>
        <v>2</v>
      </c>
      <c r="L278" s="50">
        <f>IF(ISNA(INDEX($A$42:$T$219,MATCH($B278,$B$42:$B$219,0),12)),"",INDEX($A$42:$T$219,MATCH($B278,$B$42:$B$219,0),12))</f>
        <v>1</v>
      </c>
      <c r="M278" s="50">
        <f>IF(ISNA(INDEX($A$42:$T$219,MATCH($B278,$B$42:$B$219,0),13)),"",INDEX($A$42:$T$219,MATCH($B278,$B$42:$B$219,0),13))</f>
        <v>0</v>
      </c>
      <c r="N278" s="50">
        <f>IF(ISNA(INDEX($A$42:$T$219,MATCH($B278,$B$42:$B$219,0),14)),"",INDEX($A$42:$T$219,MATCH($B278,$B$42:$B$219,0),14))</f>
        <v>3</v>
      </c>
      <c r="O278" s="50">
        <f>IF(ISNA(INDEX($A$42:$T$219,MATCH($B278,$B$42:$B$219,0),15)),"",INDEX($A$42:$T$219,MATCH($B278,$B$42:$B$219,0),15))</f>
        <v>10</v>
      </c>
      <c r="P278" s="50">
        <f>IF(ISNA(INDEX($A$42:$T$219,MATCH($B278,$B$42:$B$219,0),16)),"",INDEX($A$42:$T$219,MATCH($B278,$B$42:$B$219,0),16))</f>
        <v>13</v>
      </c>
      <c r="Q278" s="60" t="str">
        <f>IF(ISNA(INDEX($A$42:$T$219,MATCH($B278,$B$42:$B$219,0),17)),"",INDEX($A$42:$T$219,MATCH($B278,$B$42:$B$219,0),17))</f>
        <v>E</v>
      </c>
      <c r="R278" s="60">
        <f>IF(ISNA(INDEX($A$42:$T$219,MATCH($B278,$B$42:$B$219,0),18)),"",INDEX($A$42:$T$219,MATCH($B278,$B$42:$B$219,0),18))</f>
        <v>0</v>
      </c>
      <c r="S278" s="60">
        <f>IF(ISNA(INDEX($A$42:$T$219,MATCH($B278,$B$42:$B$219,0),19)),"",INDEX($A$42:$T$219,MATCH($B278,$B$42:$B$219,0),19))</f>
        <v>0</v>
      </c>
      <c r="T278" s="60" t="str">
        <f>IF(ISNA(INDEX($A$42:$T$219,MATCH($B278,$B$42:$B$219,0),20)),"",INDEX($A$42:$T$219,MATCH($B278,$B$42:$B$219,0),20))</f>
        <v>DS</v>
      </c>
    </row>
    <row r="279" spans="1:20" s="42" customFormat="1" ht="55.35" customHeight="1" x14ac:dyDescent="0.2">
      <c r="A279" s="59" t="str">
        <f>IF(ISNA(INDEX($A$42:$T$219,MATCH($B279,$B$42:$B$219,0),1)),"",INDEX($A$42:$T$219,MATCH($B279,$B$42:$B$219,0),1))</f>
        <v>LLS3221</v>
      </c>
      <c r="B279" s="164" t="s">
        <v>231</v>
      </c>
      <c r="C279" s="164"/>
      <c r="D279" s="164"/>
      <c r="E279" s="164"/>
      <c r="F279" s="164"/>
      <c r="G279" s="164"/>
      <c r="H279" s="164"/>
      <c r="I279" s="164"/>
      <c r="J279" s="50">
        <f>IF(ISNA(INDEX($A$42:$T$219,MATCH($B279,$B$42:$B$219,0),10)),"",INDEX($A$42:$T$219,MATCH($B279,$B$42:$B$219,0),10))</f>
        <v>6</v>
      </c>
      <c r="K279" s="50">
        <f>IF(ISNA(INDEX($A$42:$T$219,MATCH($B279,$B$42:$B$219,0),11)),"",INDEX($A$42:$T$219,MATCH($B279,$B$42:$B$219,0),11))</f>
        <v>2</v>
      </c>
      <c r="L279" s="50">
        <f>IF(ISNA(INDEX($A$42:$T$219,MATCH($B279,$B$42:$B$219,0),12)),"",INDEX($A$42:$T$219,MATCH($B279,$B$42:$B$219,0),12))</f>
        <v>0</v>
      </c>
      <c r="M279" s="50">
        <f>IF(ISNA(INDEX($A$42:$T$219,MATCH($B279,$B$42:$B$219,0),13)),"",INDEX($A$42:$T$219,MATCH($B279,$B$42:$B$219,0),13))</f>
        <v>4</v>
      </c>
      <c r="N279" s="50">
        <f>IF(ISNA(INDEX($A$42:$T$219,MATCH($B279,$B$42:$B$219,0),14)),"",INDEX($A$42:$T$219,MATCH($B279,$B$42:$B$219,0),14))</f>
        <v>6</v>
      </c>
      <c r="O279" s="50">
        <f>IF(ISNA(INDEX($A$42:$T$219,MATCH($B279,$B$42:$B$219,0),15)),"",INDEX($A$42:$T$219,MATCH($B279,$B$42:$B$219,0),15))</f>
        <v>5</v>
      </c>
      <c r="P279" s="50">
        <f>IF(ISNA(INDEX($A$42:$T$219,MATCH($B279,$B$42:$B$219,0),16)),"",INDEX($A$42:$T$219,MATCH($B279,$B$42:$B$219,0),16))</f>
        <v>11</v>
      </c>
      <c r="Q279" s="60" t="str">
        <f>IF(ISNA(INDEX($A$42:$T$219,MATCH($B279,$B$42:$B$219,0),17)),"",INDEX($A$42:$T$219,MATCH($B279,$B$42:$B$219,0),17))</f>
        <v>E</v>
      </c>
      <c r="R279" s="60">
        <f>IF(ISNA(INDEX($A$42:$T$219,MATCH($B279,$B$42:$B$219,0),18)),"",INDEX($A$42:$T$219,MATCH($B279,$B$42:$B$219,0),18))</f>
        <v>0</v>
      </c>
      <c r="S279" s="60">
        <f>IF(ISNA(INDEX($A$42:$T$219,MATCH($B279,$B$42:$B$219,0),19)),"",INDEX($A$42:$T$219,MATCH($B279,$B$42:$B$219,0),19))</f>
        <v>0</v>
      </c>
      <c r="T279" s="60" t="str">
        <f>IF(ISNA(INDEX($A$42:$T$219,MATCH($B279,$B$42:$B$219,0),20)),"",INDEX($A$42:$T$219,MATCH($B279,$B$42:$B$219,0),20))</f>
        <v>DS</v>
      </c>
    </row>
    <row r="280" spans="1:20" s="42" customFormat="1" ht="30" customHeight="1" x14ac:dyDescent="0.2">
      <c r="A280" s="59" t="str">
        <f>IF(ISNA(INDEX($A$42:$T$219,MATCH($B280,$B$42:$B$219,0),1)),"",INDEX($A$42:$T$219,MATCH($B280,$B$42:$B$219,0),1))</f>
        <v>LLS3261</v>
      </c>
      <c r="B280" s="164" t="s">
        <v>277</v>
      </c>
      <c r="C280" s="164"/>
      <c r="D280" s="164"/>
      <c r="E280" s="164"/>
      <c r="F280" s="164"/>
      <c r="G280" s="164"/>
      <c r="H280" s="164"/>
      <c r="I280" s="164"/>
      <c r="J280" s="50">
        <f>IF(ISNA(INDEX($A$42:$T$219,MATCH($B280,$B$42:$B$219,0),10)),"",INDEX($A$42:$T$219,MATCH($B280,$B$42:$B$219,0),10))</f>
        <v>5</v>
      </c>
      <c r="K280" s="50">
        <f>IF(ISNA(INDEX($A$42:$T$219,MATCH($B280,$B$42:$B$219,0),11)),"",INDEX($A$42:$T$219,MATCH($B280,$B$42:$B$219,0),11))</f>
        <v>1</v>
      </c>
      <c r="L280" s="50">
        <f>IF(ISNA(INDEX($A$42:$T$219,MATCH($B280,$B$42:$B$219,0),12)),"",INDEX($A$42:$T$219,MATCH($B280,$B$42:$B$219,0),12))</f>
        <v>1</v>
      </c>
      <c r="M280" s="50">
        <f>IF(ISNA(INDEX($A$42:$T$219,MATCH($B280,$B$42:$B$219,0),13)),"",INDEX($A$42:$T$219,MATCH($B280,$B$42:$B$219,0),13))</f>
        <v>0</v>
      </c>
      <c r="N280" s="50">
        <f>IF(ISNA(INDEX($A$42:$T$219,MATCH($B280,$B$42:$B$219,0),14)),"",INDEX($A$42:$T$219,MATCH($B280,$B$42:$B$219,0),14))</f>
        <v>2</v>
      </c>
      <c r="O280" s="50">
        <f>IF(ISNA(INDEX($A$42:$T$219,MATCH($B280,$B$42:$B$219,0),15)),"",INDEX($A$42:$T$219,MATCH($B280,$B$42:$B$219,0),15))</f>
        <v>7</v>
      </c>
      <c r="P280" s="50">
        <f>IF(ISNA(INDEX($A$42:$T$219,MATCH($B280,$B$42:$B$219,0),16)),"",INDEX($A$42:$T$219,MATCH($B280,$B$42:$B$219,0),16))</f>
        <v>9</v>
      </c>
      <c r="Q280" s="60" t="str">
        <f>IF(ISNA(INDEX($A$42:$T$219,MATCH($B280,$B$42:$B$219,0),17)),"",INDEX($A$42:$T$219,MATCH($B280,$B$42:$B$219,0),17))</f>
        <v>E</v>
      </c>
      <c r="R280" s="60">
        <f>IF(ISNA(INDEX($A$42:$T$219,MATCH($B280,$B$42:$B$219,0),18)),"",INDEX($A$42:$T$219,MATCH($B280,$B$42:$B$219,0),18))</f>
        <v>0</v>
      </c>
      <c r="S280" s="60">
        <f>IF(ISNA(INDEX($A$42:$T$219,MATCH($B280,$B$42:$B$219,0),19)),"",INDEX($A$42:$T$219,MATCH($B280,$B$42:$B$219,0),19))</f>
        <v>0</v>
      </c>
      <c r="T280" s="60" t="str">
        <f>IF(ISNA(INDEX($A$42:$T$219,MATCH($B280,$B$42:$B$219,0),20)),"",INDEX($A$42:$T$219,MATCH($B280,$B$42:$B$219,0),20))</f>
        <v>DS</v>
      </c>
    </row>
    <row r="281" spans="1:20" s="42" customFormat="1" ht="50.45" customHeight="1" x14ac:dyDescent="0.2">
      <c r="A281" s="59" t="str">
        <f>IF(ISNA(INDEX($A$42:$T$219,MATCH($B281,$B$42:$B$219,0),1)),"",INDEX($A$42:$T$219,MATCH($B281,$B$42:$B$219,0),1))</f>
        <v>LLS4121</v>
      </c>
      <c r="B281" s="164" t="s">
        <v>232</v>
      </c>
      <c r="C281" s="164"/>
      <c r="D281" s="164"/>
      <c r="E281" s="164"/>
      <c r="F281" s="164"/>
      <c r="G281" s="164"/>
      <c r="H281" s="164"/>
      <c r="I281" s="164"/>
      <c r="J281" s="50">
        <f>IF(ISNA(INDEX($A$42:$T$219,MATCH($B281,$B$42:$B$219,0),10)),"",INDEX($A$42:$T$219,MATCH($B281,$B$42:$B$219,0),10))</f>
        <v>6</v>
      </c>
      <c r="K281" s="50">
        <f>IF(ISNA(INDEX($A$42:$T$219,MATCH($B281,$B$42:$B$219,0),11)),"",INDEX($A$42:$T$219,MATCH($B281,$B$42:$B$219,0),11))</f>
        <v>1</v>
      </c>
      <c r="L281" s="50">
        <f>IF(ISNA(INDEX($A$42:$T$219,MATCH($B281,$B$42:$B$219,0),12)),"",INDEX($A$42:$T$219,MATCH($B281,$B$42:$B$219,0),12))</f>
        <v>1</v>
      </c>
      <c r="M281" s="50">
        <f>IF(ISNA(INDEX($A$42:$T$219,MATCH($B281,$B$42:$B$219,0),13)),"",INDEX($A$42:$T$219,MATCH($B281,$B$42:$B$219,0),13))</f>
        <v>4</v>
      </c>
      <c r="N281" s="50">
        <f>IF(ISNA(INDEX($A$42:$T$219,MATCH($B281,$B$42:$B$219,0),14)),"",INDEX($A$42:$T$219,MATCH($B281,$B$42:$B$219,0),14))</f>
        <v>6</v>
      </c>
      <c r="O281" s="50">
        <f>IF(ISNA(INDEX($A$42:$T$219,MATCH($B281,$B$42:$B$219,0),15)),"",INDEX($A$42:$T$219,MATCH($B281,$B$42:$B$219,0),15))</f>
        <v>5</v>
      </c>
      <c r="P281" s="50">
        <f>IF(ISNA(INDEX($A$42:$T$219,MATCH($B281,$B$42:$B$219,0),16)),"",INDEX($A$42:$T$219,MATCH($B281,$B$42:$B$219,0),16))</f>
        <v>11</v>
      </c>
      <c r="Q281" s="60" t="str">
        <f>IF(ISNA(INDEX($A$42:$T$219,MATCH($B281,$B$42:$B$219,0),17)),"",INDEX($A$42:$T$219,MATCH($B281,$B$42:$B$219,0),17))</f>
        <v>E</v>
      </c>
      <c r="R281" s="60">
        <f>IF(ISNA(INDEX($A$42:$T$219,MATCH($B281,$B$42:$B$219,0),18)),"",INDEX($A$42:$T$219,MATCH($B281,$B$42:$B$219,0),18))</f>
        <v>0</v>
      </c>
      <c r="S281" s="60">
        <f>IF(ISNA(INDEX($A$42:$T$219,MATCH($B281,$B$42:$B$219,0),19)),"",INDEX($A$42:$T$219,MATCH($B281,$B$42:$B$219,0),19))</f>
        <v>0</v>
      </c>
      <c r="T281" s="60" t="str">
        <f>IF(ISNA(INDEX($A$42:$T$219,MATCH($B281,$B$42:$B$219,0),20)),"",INDEX($A$42:$T$219,MATCH($B281,$B$42:$B$219,0),20))</f>
        <v>DS</v>
      </c>
    </row>
    <row r="282" spans="1:20" s="42" customFormat="1" ht="54.75" customHeight="1" x14ac:dyDescent="0.2">
      <c r="A282" s="59" t="str">
        <f>IF(ISNA(INDEX($A$42:$T$219,MATCH($B282,$B$42:$B$219,0),1)),"",INDEX($A$42:$T$219,MATCH($B282,$B$42:$B$219,0),1))</f>
        <v>LLS4161</v>
      </c>
      <c r="B282" s="164" t="s">
        <v>278</v>
      </c>
      <c r="C282" s="164"/>
      <c r="D282" s="164"/>
      <c r="E282" s="164"/>
      <c r="F282" s="164"/>
      <c r="G282" s="164"/>
      <c r="H282" s="164"/>
      <c r="I282" s="164"/>
      <c r="J282" s="50">
        <f>IF(ISNA(INDEX($A$42:$T$219,MATCH($B282,$B$42:$B$219,0),10)),"",INDEX($A$42:$T$219,MATCH($B282,$B$42:$B$219,0),10))</f>
        <v>5</v>
      </c>
      <c r="K282" s="50">
        <f>IF(ISNA(INDEX($A$42:$T$219,MATCH($B282,$B$42:$B$219,0),11)),"",INDEX($A$42:$T$219,MATCH($B282,$B$42:$B$219,0),11))</f>
        <v>2</v>
      </c>
      <c r="L282" s="50">
        <f>IF(ISNA(INDEX($A$42:$T$219,MATCH($B282,$B$42:$B$219,0),12)),"",INDEX($A$42:$T$219,MATCH($B282,$B$42:$B$219,0),12))</f>
        <v>0</v>
      </c>
      <c r="M282" s="50">
        <f>IF(ISNA(INDEX($A$42:$T$219,MATCH($B282,$B$42:$B$219,0),13)),"",INDEX($A$42:$T$219,MATCH($B282,$B$42:$B$219,0),13))</f>
        <v>0</v>
      </c>
      <c r="N282" s="50">
        <f>IF(ISNA(INDEX($A$42:$T$219,MATCH($B282,$B$42:$B$219,0),14)),"",INDEX($A$42:$T$219,MATCH($B282,$B$42:$B$219,0),14))</f>
        <v>2</v>
      </c>
      <c r="O282" s="50">
        <f>IF(ISNA(INDEX($A$42:$T$219,MATCH($B282,$B$42:$B$219,0),15)),"",INDEX($A$42:$T$219,MATCH($B282,$B$42:$B$219,0),15))</f>
        <v>7</v>
      </c>
      <c r="P282" s="50">
        <f>IF(ISNA(INDEX($A$42:$T$219,MATCH($B282,$B$42:$B$219,0),16)),"",INDEX($A$42:$T$219,MATCH($B282,$B$42:$B$219,0),16))</f>
        <v>9</v>
      </c>
      <c r="Q282" s="60" t="str">
        <f>IF(ISNA(INDEX($A$42:$T$219,MATCH($B282,$B$42:$B$219,0),17)),"",INDEX($A$42:$T$219,MATCH($B282,$B$42:$B$219,0),17))</f>
        <v>E</v>
      </c>
      <c r="R282" s="60">
        <f>IF(ISNA(INDEX($A$42:$T$219,MATCH($B282,$B$42:$B$219,0),18)),"",INDEX($A$42:$T$219,MATCH($B282,$B$42:$B$219,0),18))</f>
        <v>0</v>
      </c>
      <c r="S282" s="60">
        <f>IF(ISNA(INDEX($A$42:$T$219,MATCH($B282,$B$42:$B$219,0),19)),"",INDEX($A$42:$T$219,MATCH($B282,$B$42:$B$219,0),19))</f>
        <v>0</v>
      </c>
      <c r="T282" s="60" t="str">
        <f>IF(ISNA(INDEX($A$42:$T$219,MATCH($B282,$B$42:$B$219,0),20)),"",INDEX($A$42:$T$219,MATCH($B282,$B$42:$B$219,0),20))</f>
        <v>DS</v>
      </c>
    </row>
    <row r="283" spans="1:20" s="42" customFormat="1" ht="26.1" customHeight="1" x14ac:dyDescent="0.2">
      <c r="A283" s="59" t="str">
        <f>IF(ISNA(INDEX($A$42:$T$219,MATCH($B283,$B$42:$B$219,0),1)),"",INDEX($A$42:$T$219,MATCH($B283,$B$42:$B$219,0),1))</f>
        <v>LLX4108</v>
      </c>
      <c r="B283" s="162" t="s">
        <v>233</v>
      </c>
      <c r="C283" s="163"/>
      <c r="D283" s="163"/>
      <c r="E283" s="163"/>
      <c r="F283" s="163"/>
      <c r="G283" s="163"/>
      <c r="H283" s="163"/>
      <c r="I283" s="195"/>
      <c r="J283" s="50">
        <f>IF(ISNA(INDEX($A$42:$T$219,MATCH($B283,$B$42:$B$219,0),10)),"",INDEX($A$42:$T$219,MATCH($B283,$B$42:$B$219,0),10))</f>
        <v>4</v>
      </c>
      <c r="K283" s="50">
        <f>IF(ISNA(INDEX($A$42:$T$219,MATCH($B283,$B$42:$B$219,0),11)),"",INDEX($A$42:$T$219,MATCH($B283,$B$42:$B$219,0),11))</f>
        <v>2</v>
      </c>
      <c r="L283" s="50">
        <f>IF(ISNA(INDEX($A$42:$T$219,MATCH($B283,$B$42:$B$219,0),12)),"",INDEX($A$42:$T$219,MATCH($B283,$B$42:$B$219,0),12))</f>
        <v>0</v>
      </c>
      <c r="M283" s="50">
        <f>IF(ISNA(INDEX($A$42:$T$219,MATCH($B283,$B$42:$B$219,0),13)),"",INDEX($A$42:$T$219,MATCH($B283,$B$42:$B$219,0),13))</f>
        <v>0</v>
      </c>
      <c r="N283" s="50">
        <f>IF(ISNA(INDEX($A$42:$T$219,MATCH($B283,$B$42:$B$219,0),14)),"",INDEX($A$42:$T$219,MATCH($B283,$B$42:$B$219,0),14))</f>
        <v>2</v>
      </c>
      <c r="O283" s="50">
        <f>IF(ISNA(INDEX($A$42:$T$219,MATCH($B283,$B$42:$B$219,0),15)),"",INDEX($A$42:$T$219,MATCH($B283,$B$42:$B$219,0),15))</f>
        <v>5</v>
      </c>
      <c r="P283" s="50">
        <f>IF(ISNA(INDEX($A$42:$T$219,MATCH($B283,$B$42:$B$219,0),16)),"",INDEX($A$42:$T$219,MATCH($B283,$B$42:$B$219,0),16))</f>
        <v>7</v>
      </c>
      <c r="Q283" s="60">
        <f>IF(ISNA(INDEX($A$42:$T$219,MATCH($B283,$B$42:$B$219,0),17)),"",INDEX($A$42:$T$219,MATCH($B283,$B$42:$B$219,0),17))</f>
        <v>0</v>
      </c>
      <c r="R283" s="60" t="str">
        <f>IF(ISNA(INDEX($A$42:$T$219,MATCH($B283,$B$42:$B$219,0),18)),"",INDEX($A$42:$T$219,MATCH($B283,$B$42:$B$219,0),18))</f>
        <v>C</v>
      </c>
      <c r="S283" s="60">
        <f>IF(ISNA(INDEX($A$42:$T$219,MATCH($B283,$B$42:$B$219,0),19)),"",INDEX($A$42:$T$219,MATCH($B283,$B$42:$B$219,0),19))</f>
        <v>0</v>
      </c>
      <c r="T283" s="60" t="str">
        <f>IF(ISNA(INDEX($A$42:$T$219,MATCH($B283,$B$42:$B$219,0),20)),"",INDEX($A$42:$T$219,MATCH($B283,$B$42:$B$219,0),20))</f>
        <v>DS</v>
      </c>
    </row>
    <row r="284" spans="1:20" s="42" customFormat="1" x14ac:dyDescent="0.2">
      <c r="A284" s="59" t="str">
        <f>IF(ISNA(INDEX($A$42:$T$219,MATCH($B284,$B$42:$B$219,0),1)),"",INDEX($A$42:$T$219,MATCH($B284,$B$42:$B$219,0),1))</f>
        <v>LLY4024</v>
      </c>
      <c r="B284" s="162" t="s">
        <v>234</v>
      </c>
      <c r="C284" s="163"/>
      <c r="D284" s="163"/>
      <c r="E284" s="163"/>
      <c r="F284" s="163"/>
      <c r="G284" s="163"/>
      <c r="H284" s="163"/>
      <c r="I284" s="195"/>
      <c r="J284" s="50">
        <f>IF(ISNA(INDEX($A$42:$T$219,MATCH($B284,$B$42:$B$219,0),10)),"",INDEX($A$42:$T$219,MATCH($B284,$B$42:$B$219,0),10))</f>
        <v>3</v>
      </c>
      <c r="K284" s="50">
        <f>IF(ISNA(INDEX($A$42:$T$219,MATCH($B284,$B$42:$B$219,0),11)),"",INDEX($A$42:$T$219,MATCH($B284,$B$42:$B$219,0),11))</f>
        <v>0</v>
      </c>
      <c r="L284" s="50">
        <f>IF(ISNA(INDEX($A$42:$T$219,MATCH($B284,$B$42:$B$219,0),12)),"",INDEX($A$42:$T$219,MATCH($B284,$B$42:$B$219,0),12))</f>
        <v>0</v>
      </c>
      <c r="M284" s="50">
        <f>IF(ISNA(INDEX($A$42:$T$219,MATCH($B284,$B$42:$B$219,0),13)),"",INDEX($A$42:$T$219,MATCH($B284,$B$42:$B$219,0),13))</f>
        <v>2</v>
      </c>
      <c r="N284" s="50">
        <f>IF(ISNA(INDEX($A$42:$T$219,MATCH($B284,$B$42:$B$219,0),14)),"",INDEX($A$42:$T$219,MATCH($B284,$B$42:$B$219,0),14))</f>
        <v>2</v>
      </c>
      <c r="O284" s="50">
        <f>IF(ISNA(INDEX($A$42:$T$219,MATCH($B284,$B$42:$B$219,0),15)),"",INDEX($A$42:$T$219,MATCH($B284,$B$42:$B$219,0),15))</f>
        <v>3</v>
      </c>
      <c r="P284" s="50">
        <f>IF(ISNA(INDEX($A$42:$T$219,MATCH($B284,$B$42:$B$219,0),16)),"",INDEX($A$42:$T$219,MATCH($B284,$B$42:$B$219,0),16))</f>
        <v>5</v>
      </c>
      <c r="Q284" s="60">
        <f>IF(ISNA(INDEX($A$42:$T$219,MATCH($B284,$B$42:$B$219,0),17)),"",INDEX($A$42:$T$219,MATCH($B284,$B$42:$B$219,0),17))</f>
        <v>0</v>
      </c>
      <c r="R284" s="60" t="str">
        <f>IF(ISNA(INDEX($A$42:$T$219,MATCH($B284,$B$42:$B$219,0),18)),"",INDEX($A$42:$T$219,MATCH($B284,$B$42:$B$219,0),18))</f>
        <v>C</v>
      </c>
      <c r="S284" s="60">
        <f>IF(ISNA(INDEX($A$42:$T$219,MATCH($B284,$B$42:$B$219,0),19)),"",INDEX($A$42:$T$219,MATCH($B284,$B$42:$B$219,0),19))</f>
        <v>0</v>
      </c>
      <c r="T284" s="60" t="str">
        <f>IF(ISNA(INDEX($A$42:$T$219,MATCH($B284,$B$42:$B$219,0),20)),"",INDEX($A$42:$T$219,MATCH($B284,$B$42:$B$219,0),20))</f>
        <v>DS</v>
      </c>
    </row>
    <row r="285" spans="1:20" s="42" customFormat="1" ht="53.45" customHeight="1" x14ac:dyDescent="0.2">
      <c r="A285" s="59" t="str">
        <f>IF(ISNA(INDEX($A$42:$T$219,MATCH($B285,$B$42:$B$219,0),1)),"",INDEX($A$42:$T$219,MATCH($B285,$B$42:$B$219,0),1))</f>
        <v>LLS4221</v>
      </c>
      <c r="B285" s="162" t="s">
        <v>236</v>
      </c>
      <c r="C285" s="163"/>
      <c r="D285" s="163"/>
      <c r="E285" s="163"/>
      <c r="F285" s="163"/>
      <c r="G285" s="163"/>
      <c r="H285" s="163"/>
      <c r="I285" s="195"/>
      <c r="J285" s="50">
        <f>IF(ISNA(INDEX($A$42:$T$219,MATCH($B285,$B$42:$B$219,0),10)),"",INDEX($A$42:$T$219,MATCH($B285,$B$42:$B$219,0),10))</f>
        <v>6</v>
      </c>
      <c r="K285" s="50">
        <f>IF(ISNA(INDEX($A$42:$T$219,MATCH($B285,$B$42:$B$219,0),11)),"",INDEX($A$42:$T$219,MATCH($B285,$B$42:$B$219,0),11))</f>
        <v>1</v>
      </c>
      <c r="L285" s="50">
        <f>IF(ISNA(INDEX($A$42:$T$219,MATCH($B285,$B$42:$B$219,0),12)),"",INDEX($A$42:$T$219,MATCH($B285,$B$42:$B$219,0),12))</f>
        <v>1</v>
      </c>
      <c r="M285" s="50">
        <f>IF(ISNA(INDEX($A$42:$T$219,MATCH($B285,$B$42:$B$219,0),13)),"",INDEX($A$42:$T$219,MATCH($B285,$B$42:$B$219,0),13))</f>
        <v>4</v>
      </c>
      <c r="N285" s="50">
        <f>IF(ISNA(INDEX($A$42:$T$219,MATCH($B285,$B$42:$B$219,0),14)),"",INDEX($A$42:$T$219,MATCH($B285,$B$42:$B$219,0),14))</f>
        <v>6</v>
      </c>
      <c r="O285" s="50">
        <f>IF(ISNA(INDEX($A$42:$T$219,MATCH($B285,$B$42:$B$219,0),15)),"",INDEX($A$42:$T$219,MATCH($B285,$B$42:$B$219,0),15))</f>
        <v>5</v>
      </c>
      <c r="P285" s="50">
        <f>IF(ISNA(INDEX($A$42:$T$219,MATCH($B285,$B$42:$B$219,0),16)),"",INDEX($A$42:$T$219,MATCH($B285,$B$42:$B$219,0),16))</f>
        <v>11</v>
      </c>
      <c r="Q285" s="60" t="str">
        <f>IF(ISNA(INDEX($A$42:$T$219,MATCH($B285,$B$42:$B$219,0),17)),"",INDEX($A$42:$T$219,MATCH($B285,$B$42:$B$219,0),17))</f>
        <v>E</v>
      </c>
      <c r="R285" s="60">
        <f>IF(ISNA(INDEX($A$42:$T$219,MATCH($B285,$B$42:$B$219,0),18)),"",INDEX($A$42:$T$219,MATCH($B285,$B$42:$B$219,0),18))</f>
        <v>0</v>
      </c>
      <c r="S285" s="60">
        <f>IF(ISNA(INDEX($A$42:$T$219,MATCH($B285,$B$42:$B$219,0),19)),"",INDEX($A$42:$T$219,MATCH($B285,$B$42:$B$219,0),19))</f>
        <v>0</v>
      </c>
      <c r="T285" s="60" t="str">
        <f>IF(ISNA(INDEX($A$42:$T$219,MATCH($B285,$B$42:$B$219,0),20)),"",INDEX($A$42:$T$219,MATCH($B285,$B$42:$B$219,0),20))</f>
        <v>DS</v>
      </c>
    </row>
    <row r="286" spans="1:20" s="42" customFormat="1" ht="51" customHeight="1" x14ac:dyDescent="0.2">
      <c r="A286" s="114" t="str">
        <f>IF(ISNA(INDEX($A$42:$T$219,MATCH($B286,$B$42:$B$219,0),1)),"",INDEX($A$42:$T$219,MATCH($B286,$B$42:$B$219,0),1))</f>
        <v>LLS4261</v>
      </c>
      <c r="B286" s="162" t="s">
        <v>279</v>
      </c>
      <c r="C286" s="163"/>
      <c r="D286" s="163"/>
      <c r="E286" s="163"/>
      <c r="F286" s="163"/>
      <c r="G286" s="163"/>
      <c r="H286" s="163"/>
      <c r="I286" s="195"/>
      <c r="J286" s="50">
        <f>IF(ISNA(INDEX($A$42:$T$219,MATCH($B286,$B$42:$B$219,0),10)),"",INDEX($A$42:$T$219,MATCH($B286,$B$42:$B$219,0),10))</f>
        <v>5</v>
      </c>
      <c r="K286" s="50">
        <f>IF(ISNA(INDEX($A$42:$T$219,MATCH($B286,$B$42:$B$219,0),11)),"",INDEX($A$42:$T$219,MATCH($B286,$B$42:$B$219,0),11))</f>
        <v>2</v>
      </c>
      <c r="L286" s="50">
        <f>IF(ISNA(INDEX($A$42:$T$219,MATCH($B286,$B$42:$B$219,0),12)),"",INDEX($A$42:$T$219,MATCH($B286,$B$42:$B$219,0),12))</f>
        <v>0</v>
      </c>
      <c r="M286" s="50">
        <f>IF(ISNA(INDEX($A$42:$T$219,MATCH($B286,$B$42:$B$219,0),13)),"",INDEX($A$42:$T$219,MATCH($B286,$B$42:$B$219,0),13))</f>
        <v>0</v>
      </c>
      <c r="N286" s="50">
        <f>IF(ISNA(INDEX($A$42:$T$219,MATCH($B286,$B$42:$B$219,0),14)),"",INDEX($A$42:$T$219,MATCH($B286,$B$42:$B$219,0),14))</f>
        <v>2</v>
      </c>
      <c r="O286" s="50">
        <f>IF(ISNA(INDEX($A$42:$T$219,MATCH($B286,$B$42:$B$219,0),15)),"",INDEX($A$42:$T$219,MATCH($B286,$B$42:$B$219,0),15))</f>
        <v>7</v>
      </c>
      <c r="P286" s="50">
        <f>IF(ISNA(INDEX($A$42:$T$219,MATCH($B286,$B$42:$B$219,0),16)),"",INDEX($A$42:$T$219,MATCH($B286,$B$42:$B$219,0),16))</f>
        <v>9</v>
      </c>
      <c r="Q286" s="60" t="str">
        <f>IF(ISNA(INDEX($A$42:$T$219,MATCH($B286,$B$42:$B$219,0),17)),"",INDEX($A$42:$T$219,MATCH($B286,$B$42:$B$219,0),17))</f>
        <v>E</v>
      </c>
      <c r="R286" s="60">
        <f>IF(ISNA(INDEX($A$42:$T$219,MATCH($B286,$B$42:$B$219,0),18)),"",INDEX($A$42:$T$219,MATCH($B286,$B$42:$B$219,0),18))</f>
        <v>0</v>
      </c>
      <c r="S286" s="60">
        <f>IF(ISNA(INDEX($A$42:$T$219,MATCH($B286,$B$42:$B$219,0),19)),"",INDEX($A$42:$T$219,MATCH($B286,$B$42:$B$219,0),19))</f>
        <v>0</v>
      </c>
      <c r="T286" s="60" t="str">
        <f>IF(ISNA(INDEX($A$42:$T$219,MATCH($B286,$B$42:$B$219,0),20)),"",INDEX($A$42:$T$219,MATCH($B286,$B$42:$B$219,0),20))</f>
        <v>DS</v>
      </c>
    </row>
    <row r="287" spans="1:20" s="42" customFormat="1" ht="28.5" customHeight="1" x14ac:dyDescent="0.2">
      <c r="A287" s="59" t="str">
        <f>IF(ISNA(INDEX($A$42:$T$219,MATCH($B287,$B$42:$B$219,0),1)),"",INDEX($A$42:$T$219,MATCH($B287,$B$42:$B$219,0),1))</f>
        <v>LLS5121</v>
      </c>
      <c r="B287" s="162" t="s">
        <v>242</v>
      </c>
      <c r="C287" s="163"/>
      <c r="D287" s="163"/>
      <c r="E287" s="163"/>
      <c r="F287" s="163"/>
      <c r="G287" s="163"/>
      <c r="H287" s="163"/>
      <c r="I287" s="195"/>
      <c r="J287" s="50">
        <f>IF(ISNA(INDEX($A$42:$T$219,MATCH($B287,$B$42:$B$219,0),10)),"",INDEX($A$42:$T$219,MATCH($B287,$B$42:$B$219,0),10))</f>
        <v>5</v>
      </c>
      <c r="K287" s="50">
        <f>IF(ISNA(INDEX($A$42:$T$219,MATCH($B287,$B$42:$B$219,0),11)),"",INDEX($A$42:$T$219,MATCH($B287,$B$42:$B$219,0),11))</f>
        <v>1</v>
      </c>
      <c r="L287" s="50">
        <f>IF(ISNA(INDEX($A$42:$T$219,MATCH($B287,$B$42:$B$219,0),12)),"",INDEX($A$42:$T$219,MATCH($B287,$B$42:$B$219,0),12))</f>
        <v>1</v>
      </c>
      <c r="M287" s="50">
        <f>IF(ISNA(INDEX($A$42:$T$219,MATCH($B287,$B$42:$B$219,0),13)),"",INDEX($A$42:$T$219,MATCH($B287,$B$42:$B$219,0),13))</f>
        <v>2</v>
      </c>
      <c r="N287" s="50">
        <f>IF(ISNA(INDEX($A$42:$T$219,MATCH($B287,$B$42:$B$219,0),14)),"",INDEX($A$42:$T$219,MATCH($B287,$B$42:$B$219,0),14))</f>
        <v>4</v>
      </c>
      <c r="O287" s="50">
        <f>IF(ISNA(INDEX($A$42:$T$219,MATCH($B287,$B$42:$B$219,0),15)),"",INDEX($A$42:$T$219,MATCH($B287,$B$42:$B$219,0),15))</f>
        <v>5</v>
      </c>
      <c r="P287" s="50">
        <f>IF(ISNA(INDEX($A$42:$T$219,MATCH($B287,$B$42:$B$219,0),16)),"",INDEX($A$42:$T$219,MATCH($B287,$B$42:$B$219,0),16))</f>
        <v>9</v>
      </c>
      <c r="Q287" s="60" t="str">
        <f>IF(ISNA(INDEX($A$42:$T$219,MATCH($B287,$B$42:$B$219,0),17)),"",INDEX($A$42:$T$219,MATCH($B287,$B$42:$B$219,0),17))</f>
        <v>E</v>
      </c>
      <c r="R287" s="60">
        <f>IF(ISNA(INDEX($A$42:$T$219,MATCH($B287,$B$42:$B$219,0),18)),"",INDEX($A$42:$T$219,MATCH($B287,$B$42:$B$219,0),18))</f>
        <v>0</v>
      </c>
      <c r="S287" s="60">
        <f>IF(ISNA(INDEX($A$42:$T$219,MATCH($B287,$B$42:$B$219,0),19)),"",INDEX($A$42:$T$219,MATCH($B287,$B$42:$B$219,0),19))</f>
        <v>0</v>
      </c>
      <c r="T287" s="60" t="str">
        <f>IF(ISNA(INDEX($A$42:$T$219,MATCH($B287,$B$42:$B$219,0),20)),"",INDEX($A$42:$T$219,MATCH($B287,$B$42:$B$219,0),20))</f>
        <v>DS</v>
      </c>
    </row>
    <row r="288" spans="1:20" s="42" customFormat="1" ht="44.1" customHeight="1" x14ac:dyDescent="0.2">
      <c r="A288" s="59" t="str">
        <f>IF(ISNA(INDEX($A$42:$T$219,MATCH($B288,$B$42:$B$219,0),1)),"",INDEX($A$42:$T$219,MATCH($B288,$B$42:$B$219,0),1))</f>
        <v>LLS5161</v>
      </c>
      <c r="B288" s="162" t="s">
        <v>240</v>
      </c>
      <c r="C288" s="163"/>
      <c r="D288" s="163"/>
      <c r="E288" s="163"/>
      <c r="F288" s="163"/>
      <c r="G288" s="163"/>
      <c r="H288" s="163"/>
      <c r="I288" s="195"/>
      <c r="J288" s="50">
        <f>IF(ISNA(INDEX($A$42:$T$219,MATCH($B288,$B$42:$B$219,0),10)),"",INDEX($A$42:$T$219,MATCH($B288,$B$42:$B$219,0),10))</f>
        <v>4</v>
      </c>
      <c r="K288" s="50">
        <f>IF(ISNA(INDEX($A$42:$T$219,MATCH($B288,$B$42:$B$219,0),11)),"",INDEX($A$42:$T$219,MATCH($B288,$B$42:$B$219,0),11))</f>
        <v>2</v>
      </c>
      <c r="L288" s="50">
        <f>IF(ISNA(INDEX($A$42:$T$219,MATCH($B288,$B$42:$B$219,0),12)),"",INDEX($A$42:$T$219,MATCH($B288,$B$42:$B$219,0),12))</f>
        <v>0</v>
      </c>
      <c r="M288" s="50">
        <f>IF(ISNA(INDEX($A$42:$T$219,MATCH($B288,$B$42:$B$219,0),13)),"",INDEX($A$42:$T$219,MATCH($B288,$B$42:$B$219,0),13))</f>
        <v>0</v>
      </c>
      <c r="N288" s="50">
        <f>IF(ISNA(INDEX($A$42:$T$219,MATCH($B288,$B$42:$B$219,0),14)),"",INDEX($A$42:$T$219,MATCH($B288,$B$42:$B$219,0),14))</f>
        <v>2</v>
      </c>
      <c r="O288" s="50">
        <f>IF(ISNA(INDEX($A$42:$T$219,MATCH($B288,$B$42:$B$219,0),15)),"",INDEX($A$42:$T$219,MATCH($B288,$B$42:$B$219,0),15))</f>
        <v>5</v>
      </c>
      <c r="P288" s="50">
        <f>IF(ISNA(INDEX($A$42:$T$219,MATCH($B288,$B$42:$B$219,0),16)),"",INDEX($A$42:$T$219,MATCH($B288,$B$42:$B$219,0),16))</f>
        <v>7</v>
      </c>
      <c r="Q288" s="60" t="str">
        <f>IF(ISNA(INDEX($A$42:$T$219,MATCH($B288,$B$42:$B$219,0),17)),"",INDEX($A$42:$T$219,MATCH($B288,$B$42:$B$219,0),17))</f>
        <v>E</v>
      </c>
      <c r="R288" s="60">
        <f>IF(ISNA(INDEX($A$42:$T$219,MATCH($B288,$B$42:$B$219,0),18)),"",INDEX($A$42:$T$219,MATCH($B288,$B$42:$B$219,0),18))</f>
        <v>0</v>
      </c>
      <c r="S288" s="60">
        <f>IF(ISNA(INDEX($A$42:$T$219,MATCH($B288,$B$42:$B$219,0),19)),"",INDEX($A$42:$T$219,MATCH($B288,$B$42:$B$219,0),19))</f>
        <v>0</v>
      </c>
      <c r="T288" s="60" t="str">
        <f>IF(ISNA(INDEX($A$42:$T$219,MATCH($B288,$B$42:$B$219,0),20)),"",INDEX($A$42:$T$219,MATCH($B288,$B$42:$B$219,0),20))</f>
        <v>DS</v>
      </c>
    </row>
    <row r="289" spans="1:26" s="42" customFormat="1" ht="23.45" customHeight="1" x14ac:dyDescent="0.2">
      <c r="A289" s="59" t="str">
        <f>IF(ISNA(INDEX($A$42:$T$219,MATCH($B289,$B$42:$B$219,0),1)),"",INDEX($A$42:$T$219,MATCH($B289,$B$42:$B$219,0),1))</f>
        <v>LLX5108</v>
      </c>
      <c r="B289" s="162" t="s">
        <v>237</v>
      </c>
      <c r="C289" s="163"/>
      <c r="D289" s="163"/>
      <c r="E289" s="163"/>
      <c r="F289" s="163"/>
      <c r="G289" s="163"/>
      <c r="H289" s="163"/>
      <c r="I289" s="195"/>
      <c r="J289" s="50">
        <f>IF(ISNA(INDEX($A$42:$T$219,MATCH($B289,$B$42:$B$219,0),10)),"",INDEX($A$42:$T$219,MATCH($B289,$B$42:$B$219,0),10))</f>
        <v>6</v>
      </c>
      <c r="K289" s="50">
        <f>IF(ISNA(INDEX($A$42:$T$219,MATCH($B289,$B$42:$B$219,0),11)),"",INDEX($A$42:$T$219,MATCH($B289,$B$42:$B$219,0),11))</f>
        <v>2</v>
      </c>
      <c r="L289" s="50">
        <f>IF(ISNA(INDEX($A$42:$T$219,MATCH($B289,$B$42:$B$219,0),12)),"",INDEX($A$42:$T$219,MATCH($B289,$B$42:$B$219,0),12))</f>
        <v>2</v>
      </c>
      <c r="M289" s="50">
        <f>IF(ISNA(INDEX($A$42:$T$219,MATCH($B289,$B$42:$B$219,0),13)),"",INDEX($A$42:$T$219,MATCH($B289,$B$42:$B$219,0),13))</f>
        <v>0</v>
      </c>
      <c r="N289" s="50">
        <f>IF(ISNA(INDEX($A$42:$T$219,MATCH($B289,$B$42:$B$219,0),14)),"",INDEX($A$42:$T$219,MATCH($B289,$B$42:$B$219,0),14))</f>
        <v>4</v>
      </c>
      <c r="O289" s="50">
        <f>IF(ISNA(INDEX($A$42:$T$219,MATCH($B289,$B$42:$B$219,0),15)),"",INDEX($A$42:$T$219,MATCH($B289,$B$42:$B$219,0),15))</f>
        <v>7</v>
      </c>
      <c r="P289" s="50">
        <f>IF(ISNA(INDEX($A$42:$T$219,MATCH($B289,$B$42:$B$219,0),16)),"",INDEX($A$42:$T$219,MATCH($B289,$B$42:$B$219,0),16))</f>
        <v>11</v>
      </c>
      <c r="Q289" s="60">
        <f>IF(ISNA(INDEX($A$42:$T$219,MATCH($B289,$B$42:$B$219,0),17)),"",INDEX($A$42:$T$219,MATCH($B289,$B$42:$B$219,0),17))</f>
        <v>0</v>
      </c>
      <c r="R289" s="60" t="str">
        <f>IF(ISNA(INDEX($A$42:$T$219,MATCH($B289,$B$42:$B$219,0),18)),"",INDEX($A$42:$T$219,MATCH($B289,$B$42:$B$219,0),18))</f>
        <v>C</v>
      </c>
      <c r="S289" s="60">
        <f>IF(ISNA(INDEX($A$42:$T$219,MATCH($B289,$B$42:$B$219,0),19)),"",INDEX($A$42:$T$219,MATCH($B289,$B$42:$B$219,0),19))</f>
        <v>0</v>
      </c>
      <c r="T289" s="60" t="str">
        <f>IF(ISNA(INDEX($A$42:$T$219,MATCH($B289,$B$42:$B$219,0),20)),"",INDEX($A$42:$T$219,MATCH($B289,$B$42:$B$219,0),20))</f>
        <v>DS</v>
      </c>
    </row>
    <row r="290" spans="1:26" ht="27.75" customHeight="1" x14ac:dyDescent="0.25">
      <c r="A290" s="59" t="str">
        <f>IF(ISNA(INDEX($A$42:$T$219,MATCH($B290,$B$42:$B$219,0),1)),"",INDEX($A$42:$T$219,MATCH($B290,$B$42:$B$219,0),1))</f>
        <v>LLY5024</v>
      </c>
      <c r="B290" s="162" t="s">
        <v>238</v>
      </c>
      <c r="C290" s="163"/>
      <c r="D290" s="163"/>
      <c r="E290" s="163"/>
      <c r="F290" s="163"/>
      <c r="G290" s="163"/>
      <c r="H290" s="163"/>
      <c r="I290" s="195"/>
      <c r="J290" s="50">
        <f>IF(ISNA(INDEX($A$42:$T$219,MATCH($B290,$B$42:$B$219,0),10)),"",INDEX($A$42:$T$219,MATCH($B290,$B$42:$B$219,0),10))</f>
        <v>3</v>
      </c>
      <c r="K290" s="50">
        <f>IF(ISNA(INDEX($A$42:$T$219,MATCH($B290,$B$42:$B$219,0),11)),"",INDEX($A$42:$T$219,MATCH($B290,$B$42:$B$219,0),11))</f>
        <v>0</v>
      </c>
      <c r="L290" s="50">
        <f>IF(ISNA(INDEX($A$42:$T$219,MATCH($B290,$B$42:$B$219,0),12)),"",INDEX($A$42:$T$219,MATCH($B290,$B$42:$B$219,0),12))</f>
        <v>0</v>
      </c>
      <c r="M290" s="50">
        <f>IF(ISNA(INDEX($A$42:$T$219,MATCH($B290,$B$42:$B$219,0),13)),"",INDEX($A$42:$T$219,MATCH($B290,$B$42:$B$219,0),13))</f>
        <v>2</v>
      </c>
      <c r="N290" s="50">
        <f>IF(ISNA(INDEX($A$42:$T$219,MATCH($B290,$B$42:$B$219,0),14)),"",INDEX($A$42:$T$219,MATCH($B290,$B$42:$B$219,0),14))</f>
        <v>2</v>
      </c>
      <c r="O290" s="50">
        <f>IF(ISNA(INDEX($A$42:$T$219,MATCH($B290,$B$42:$B$219,0),15)),"",INDEX($A$42:$T$219,MATCH($B290,$B$42:$B$219,0),15))</f>
        <v>3</v>
      </c>
      <c r="P290" s="50">
        <f>IF(ISNA(INDEX($A$42:$T$219,MATCH($B290,$B$42:$B$219,0),16)),"",INDEX($A$42:$T$219,MATCH($B290,$B$42:$B$219,0),16))</f>
        <v>5</v>
      </c>
      <c r="Q290" s="60">
        <f>IF(ISNA(INDEX($A$42:$T$219,MATCH($B290,$B$42:$B$219,0),17)),"",INDEX($A$42:$T$219,MATCH($B290,$B$42:$B$219,0),17))</f>
        <v>0</v>
      </c>
      <c r="R290" s="60" t="str">
        <f>IF(ISNA(INDEX($A$42:$T$219,MATCH($B290,$B$42:$B$219,0),18)),"",INDEX($A$42:$T$219,MATCH($B290,$B$42:$B$219,0),18))</f>
        <v>C</v>
      </c>
      <c r="S290" s="60">
        <f>IF(ISNA(INDEX($A$42:$T$219,MATCH($B290,$B$42:$B$219,0),19)),"",INDEX($A$42:$T$219,MATCH($B290,$B$42:$B$219,0),19))</f>
        <v>0</v>
      </c>
      <c r="T290" s="60" t="str">
        <f>IF(ISNA(INDEX($A$42:$T$219,MATCH($B290,$B$42:$B$219,0),20)),"",INDEX($A$42:$T$219,MATCH($B290,$B$42:$B$219,0),20))</f>
        <v>DF</v>
      </c>
      <c r="U290" s="34"/>
      <c r="V290" s="26"/>
      <c r="W290" s="26"/>
      <c r="X290" s="26"/>
      <c r="Y290" s="26"/>
      <c r="Z290" s="26"/>
    </row>
    <row r="291" spans="1:26" ht="29.25" customHeight="1" x14ac:dyDescent="0.25">
      <c r="A291" s="59" t="str">
        <f>IF(ISNA(INDEX($A$42:$T$219,MATCH($B291,$B$42:$B$219,0),1)),"",INDEX($A$42:$T$219,MATCH($B291,$B$42:$B$219,0),1))</f>
        <v>LLS5221</v>
      </c>
      <c r="B291" s="162" t="s">
        <v>241</v>
      </c>
      <c r="C291" s="163"/>
      <c r="D291" s="163"/>
      <c r="E291" s="163"/>
      <c r="F291" s="163"/>
      <c r="G291" s="163"/>
      <c r="H291" s="163"/>
      <c r="I291" s="195"/>
      <c r="J291" s="50">
        <f>IF(ISNA(INDEX($A$42:$T$219,MATCH($B291,$B$42:$B$219,0),10)),"",INDEX($A$42:$T$219,MATCH($B291,$B$42:$B$219,0),10))</f>
        <v>4</v>
      </c>
      <c r="K291" s="50">
        <f>IF(ISNA(INDEX($A$42:$T$219,MATCH($B291,$B$42:$B$219,0),11)),"",INDEX($A$42:$T$219,MATCH($B291,$B$42:$B$219,0),11))</f>
        <v>1</v>
      </c>
      <c r="L291" s="50">
        <f>IF(ISNA(INDEX($A$42:$T$219,MATCH($B291,$B$42:$B$219,0),12)),"",INDEX($A$42:$T$219,MATCH($B291,$B$42:$B$219,0),12))</f>
        <v>1</v>
      </c>
      <c r="M291" s="50">
        <f>IF(ISNA(INDEX($A$42:$T$219,MATCH($B291,$B$42:$B$219,0),13)),"",INDEX($A$42:$T$219,MATCH($B291,$B$42:$B$219,0),13))</f>
        <v>2</v>
      </c>
      <c r="N291" s="50">
        <f>IF(ISNA(INDEX($A$42:$T$219,MATCH($B291,$B$42:$B$219,0),14)),"",INDEX($A$42:$T$219,MATCH($B291,$B$42:$B$219,0),14))</f>
        <v>4</v>
      </c>
      <c r="O291" s="50">
        <f>IF(ISNA(INDEX($A$42:$T$219,MATCH($B291,$B$42:$B$219,0),15)),"",INDEX($A$42:$T$219,MATCH($B291,$B$42:$B$219,0),15))</f>
        <v>3</v>
      </c>
      <c r="P291" s="50">
        <f>IF(ISNA(INDEX($A$42:$T$219,MATCH($B291,$B$42:$B$219,0),16)),"",INDEX($A$42:$T$219,MATCH($B291,$B$42:$B$219,0),16))</f>
        <v>7</v>
      </c>
      <c r="Q291" s="60" t="str">
        <f>IF(ISNA(INDEX($A$42:$T$219,MATCH($B291,$B$42:$B$219,0),17)),"",INDEX($A$42:$T$219,MATCH($B291,$B$42:$B$219,0),17))</f>
        <v>E</v>
      </c>
      <c r="R291" s="60">
        <f>IF(ISNA(INDEX($A$42:$T$219,MATCH($B291,$B$42:$B$219,0),18)),"",INDEX($A$42:$T$219,MATCH($B291,$B$42:$B$219,0),18))</f>
        <v>0</v>
      </c>
      <c r="S291" s="60">
        <f>IF(ISNA(INDEX($A$42:$T$219,MATCH($B291,$B$42:$B$219,0),19)),"",INDEX($A$42:$T$219,MATCH($B291,$B$42:$B$219,0),19))</f>
        <v>0</v>
      </c>
      <c r="T291" s="60" t="str">
        <f>IF(ISNA(INDEX($A$42:$T$219,MATCH($B291,$B$42:$B$219,0),20)),"",INDEX($A$42:$T$219,MATCH($B291,$B$42:$B$219,0),20))</f>
        <v>DS</v>
      </c>
      <c r="U291" s="34"/>
      <c r="V291" s="26"/>
      <c r="W291" s="26"/>
      <c r="X291" s="26"/>
      <c r="Y291" s="26"/>
      <c r="Z291" s="26"/>
    </row>
    <row r="292" spans="1:26" s="42" customFormat="1" ht="43.5" customHeight="1" x14ac:dyDescent="0.2">
      <c r="A292" s="59" t="str">
        <f>IF(ISNA(INDEX($A$42:$T$219,MATCH($B292,$B$42:$B$219,0),1)),"",INDEX($A$42:$T$219,MATCH($B292,$B$42:$B$219,0),1))</f>
        <v>LLS5261</v>
      </c>
      <c r="B292" s="162" t="s">
        <v>243</v>
      </c>
      <c r="C292" s="163"/>
      <c r="D292" s="163"/>
      <c r="E292" s="163"/>
      <c r="F292" s="163"/>
      <c r="G292" s="163"/>
      <c r="H292" s="163"/>
      <c r="I292" s="195"/>
      <c r="J292" s="50">
        <f>IF(ISNA(INDEX($A$42:$T$219,MATCH($B292,$B$42:$B$219,0),10)),"",INDEX($A$42:$T$219,MATCH($B292,$B$42:$B$219,0),10))</f>
        <v>4</v>
      </c>
      <c r="K292" s="50">
        <f>IF(ISNA(INDEX($A$42:$T$219,MATCH($B292,$B$42:$B$219,0),11)),"",INDEX($A$42:$T$219,MATCH($B292,$B$42:$B$219,0),11))</f>
        <v>2</v>
      </c>
      <c r="L292" s="50">
        <f>IF(ISNA(INDEX($A$42:$T$219,MATCH($B292,$B$42:$B$219,0),12)),"",INDEX($A$42:$T$219,MATCH($B292,$B$42:$B$219,0),12))</f>
        <v>0</v>
      </c>
      <c r="M292" s="50">
        <f>IF(ISNA(INDEX($A$42:$T$219,MATCH($B292,$B$42:$B$219,0),13)),"",INDEX($A$42:$T$219,MATCH($B292,$B$42:$B$219,0),13))</f>
        <v>0</v>
      </c>
      <c r="N292" s="50">
        <f>IF(ISNA(INDEX($A$42:$T$219,MATCH($B292,$B$42:$B$219,0),14)),"",INDEX($A$42:$T$219,MATCH($B292,$B$42:$B$219,0),14))</f>
        <v>2</v>
      </c>
      <c r="O292" s="50">
        <f>IF(ISNA(INDEX($A$42:$T$219,MATCH($B292,$B$42:$B$219,0),15)),"",INDEX($A$42:$T$219,MATCH($B292,$B$42:$B$219,0),15))</f>
        <v>5</v>
      </c>
      <c r="P292" s="50">
        <f>IF(ISNA(INDEX($A$42:$T$219,MATCH($B292,$B$42:$B$219,0),16)),"",INDEX($A$42:$T$219,MATCH($B292,$B$42:$B$219,0),16))</f>
        <v>7</v>
      </c>
      <c r="Q292" s="60" t="str">
        <f>IF(ISNA(INDEX($A$42:$T$219,MATCH($B292,$B$42:$B$219,0),17)),"",INDEX($A$42:$T$219,MATCH($B292,$B$42:$B$219,0),17))</f>
        <v>E</v>
      </c>
      <c r="R292" s="60">
        <f>IF(ISNA(INDEX($A$42:$T$219,MATCH($B292,$B$42:$B$219,0),18)),"",INDEX($A$42:$T$219,MATCH($B292,$B$42:$B$219,0),18))</f>
        <v>0</v>
      </c>
      <c r="S292" s="60">
        <f>IF(ISNA(INDEX($A$42:$T$219,MATCH($B292,$B$42:$B$219,0),19)),"",INDEX($A$42:$T$219,MATCH($B292,$B$42:$B$219,0),19))</f>
        <v>0</v>
      </c>
      <c r="T292" s="60" t="str">
        <f>IF(ISNA(INDEX($A$42:$T$219,MATCH($B292,$B$42:$B$219,0),20)),"",INDEX($A$42:$T$219,MATCH($B292,$B$42:$B$219,0),20))</f>
        <v>DS</v>
      </c>
    </row>
    <row r="293" spans="1:26" s="42" customFormat="1" ht="26.45" customHeight="1" x14ac:dyDescent="0.2">
      <c r="A293" s="59" t="str">
        <f>IF(ISNA(INDEX($A$42:$T$219,MATCH($B293,$B$42:$B$219,0),1)),"",INDEX($A$42:$T$219,MATCH($B293,$B$42:$B$219,0),1))</f>
        <v>LLX5208</v>
      </c>
      <c r="B293" s="162" t="s">
        <v>244</v>
      </c>
      <c r="C293" s="163"/>
      <c r="D293" s="163"/>
      <c r="E293" s="163"/>
      <c r="F293" s="163"/>
      <c r="G293" s="163"/>
      <c r="H293" s="163"/>
      <c r="I293" s="195"/>
      <c r="J293" s="50">
        <f>IF(ISNA(INDEX($A$42:$T$219,MATCH($B293,$B$42:$B$219,0),10)),"",INDEX($A$42:$T$219,MATCH($B293,$B$42:$B$219,0),10))</f>
        <v>3</v>
      </c>
      <c r="K293" s="50">
        <f>IF(ISNA(INDEX($A$42:$T$219,MATCH($B293,$B$42:$B$219,0),11)),"",INDEX($A$42:$T$219,MATCH($B293,$B$42:$B$219,0),11))</f>
        <v>2</v>
      </c>
      <c r="L293" s="50">
        <f>IF(ISNA(INDEX($A$42:$T$219,MATCH($B293,$B$42:$B$219,0),12)),"",INDEX($A$42:$T$219,MATCH($B293,$B$42:$B$219,0),12))</f>
        <v>0</v>
      </c>
      <c r="M293" s="50">
        <f>IF(ISNA(INDEX($A$42:$T$219,MATCH($B293,$B$42:$B$219,0),13)),"",INDEX($A$42:$T$219,MATCH($B293,$B$42:$B$219,0),13))</f>
        <v>0</v>
      </c>
      <c r="N293" s="50">
        <f>IF(ISNA(INDEX($A$42:$T$219,MATCH($B293,$B$42:$B$219,0),14)),"",INDEX($A$42:$T$219,MATCH($B293,$B$42:$B$219,0),14))</f>
        <v>2</v>
      </c>
      <c r="O293" s="50">
        <f>IF(ISNA(INDEX($A$42:$T$219,MATCH($B293,$B$42:$B$219,0),15)),"",INDEX($A$42:$T$219,MATCH($B293,$B$42:$B$219,0),15))</f>
        <v>3</v>
      </c>
      <c r="P293" s="50">
        <f>IF(ISNA(INDEX($A$42:$T$219,MATCH($B293,$B$42:$B$219,0),16)),"",INDEX($A$42:$T$219,MATCH($B293,$B$42:$B$219,0),16))</f>
        <v>5</v>
      </c>
      <c r="Q293" s="60">
        <f>IF(ISNA(INDEX($A$42:$T$219,MATCH($B293,$B$42:$B$219,0),17)),"",INDEX($A$42:$T$219,MATCH($B293,$B$42:$B$219,0),17))</f>
        <v>0</v>
      </c>
      <c r="R293" s="60" t="str">
        <f>IF(ISNA(INDEX($A$42:$T$219,MATCH($B293,$B$42:$B$219,0),18)),"",INDEX($A$42:$T$219,MATCH($B293,$B$42:$B$219,0),18))</f>
        <v>C</v>
      </c>
      <c r="S293" s="60">
        <f>IF(ISNA(INDEX($A$42:$T$219,MATCH($B293,$B$42:$B$219,0),19)),"",INDEX($A$42:$T$219,MATCH($B293,$B$42:$B$219,0),19))</f>
        <v>0</v>
      </c>
      <c r="T293" s="60" t="str">
        <f>IF(ISNA(INDEX($A$42:$T$219,MATCH($B293,$B$42:$B$219,0),20)),"",INDEX($A$42:$T$219,MATCH($B293,$B$42:$B$219,0),20))</f>
        <v>DS</v>
      </c>
    </row>
    <row r="294" spans="1:26" s="42" customFormat="1" x14ac:dyDescent="0.2">
      <c r="A294" s="10" t="s">
        <v>27</v>
      </c>
      <c r="B294" s="122"/>
      <c r="C294" s="122"/>
      <c r="D294" s="122"/>
      <c r="E294" s="122"/>
      <c r="F294" s="122"/>
      <c r="G294" s="122"/>
      <c r="H294" s="122"/>
      <c r="I294" s="122"/>
      <c r="J294" s="86">
        <f>SUM(J269:J293)</f>
        <v>130</v>
      </c>
      <c r="K294" s="11">
        <f>SUM(K269:K293)</f>
        <v>42</v>
      </c>
      <c r="L294" s="11">
        <f t="shared" ref="L294:P294" si="14">SUM(L269:L293)</f>
        <v>11</v>
      </c>
      <c r="M294" s="11">
        <f t="shared" si="14"/>
        <v>40</v>
      </c>
      <c r="N294" s="11">
        <f t="shared" si="14"/>
        <v>93</v>
      </c>
      <c r="O294" s="11">
        <f t="shared" si="14"/>
        <v>141</v>
      </c>
      <c r="P294" s="11">
        <f t="shared" si="14"/>
        <v>234</v>
      </c>
      <c r="Q294" s="10">
        <f>COUNTIF(Q269:Q293,"E")</f>
        <v>20</v>
      </c>
      <c r="R294" s="10">
        <f>COUNTIF(R269:R293,"C")</f>
        <v>5</v>
      </c>
      <c r="S294" s="10">
        <f>COUNTIF(S269:S293,"VP")</f>
        <v>0</v>
      </c>
      <c r="T294" s="9">
        <f>COUNTA(T269:T293)</f>
        <v>25</v>
      </c>
    </row>
    <row r="295" spans="1:26" s="42" customFormat="1" x14ac:dyDescent="0.2">
      <c r="A295" s="297" t="s">
        <v>72</v>
      </c>
      <c r="B295" s="298"/>
      <c r="C295" s="298"/>
      <c r="D295" s="298"/>
      <c r="E295" s="298"/>
      <c r="F295" s="298"/>
      <c r="G295" s="298"/>
      <c r="H295" s="298"/>
      <c r="I295" s="298"/>
      <c r="J295" s="298"/>
      <c r="K295" s="298"/>
      <c r="L295" s="298"/>
      <c r="M295" s="298"/>
      <c r="N295" s="298"/>
      <c r="O295" s="298"/>
      <c r="P295" s="298"/>
      <c r="Q295" s="298"/>
      <c r="R295" s="298"/>
      <c r="S295" s="298"/>
      <c r="T295" s="299"/>
    </row>
    <row r="296" spans="1:26" s="42" customFormat="1" ht="48" customHeight="1" x14ac:dyDescent="0.2">
      <c r="A296" s="59" t="str">
        <f>IF(ISNA(INDEX($A$42:$T$219,MATCH($B296,$B$42:$B$219,0),1)),"",INDEX($A$42:$T$219,MATCH($B296,$B$42:$B$219,0),1))</f>
        <v>LLS6121</v>
      </c>
      <c r="B296" s="317" t="s">
        <v>248</v>
      </c>
      <c r="C296" s="317"/>
      <c r="D296" s="317"/>
      <c r="E296" s="317"/>
      <c r="F296" s="317"/>
      <c r="G296" s="317"/>
      <c r="H296" s="317"/>
      <c r="I296" s="317"/>
      <c r="J296" s="50">
        <f>IF(ISNA(INDEX($A$42:$T$219,MATCH($B296,$B$42:$B$219,0),10)),"",INDEX($A$42:$T$219,MATCH($B296,$B$42:$B$219,0),10))</f>
        <v>5</v>
      </c>
      <c r="K296" s="50">
        <f>IF(ISNA(INDEX($A$42:$T$219,MATCH($B296,$B$42:$B$219,0),11)),"",INDEX($A$42:$T$219,MATCH($B296,$B$42:$B$219,0),11))</f>
        <v>2</v>
      </c>
      <c r="L296" s="50">
        <f>IF(ISNA(INDEX($A$42:$T$219,MATCH($B296,$B$42:$B$219,0),12)),"",INDEX($A$42:$T$219,MATCH($B296,$B$42:$B$219,0),12))</f>
        <v>0</v>
      </c>
      <c r="M296" s="50">
        <f>IF(ISNA(INDEX($A$42:$T$219,MATCH($B296,$B$42:$B$219,0),13)),"",INDEX($A$42:$T$219,MATCH($B296,$B$42:$B$219,0),13))</f>
        <v>1</v>
      </c>
      <c r="N296" s="50">
        <f>IF(ISNA(INDEX($A$42:$T$219,MATCH($B296,$B$42:$B$219,0),14)),"",INDEX($A$42:$T$219,MATCH($B296,$B$42:$B$219,0),14))</f>
        <v>3</v>
      </c>
      <c r="O296" s="50">
        <f>IF(ISNA(INDEX($A$42:$T$219,MATCH($B296,$B$42:$B$219,0),15)),"",INDEX($A$42:$T$219,MATCH($B296,$B$42:$B$219,0),15))</f>
        <v>7</v>
      </c>
      <c r="P296" s="50">
        <f>IF(ISNA(INDEX($A$42:$T$219,MATCH($B296,$B$42:$B$219,0),16)),"",INDEX($A$42:$T$219,MATCH($B296,$B$42:$B$219,0),16))</f>
        <v>10</v>
      </c>
      <c r="Q296" s="60" t="str">
        <f>IF(ISNA(INDEX($A$42:$T$219,MATCH($B296,$B$42:$B$219,0),17)),"",INDEX($A$42:$T$219,MATCH($B296,$B$42:$B$219,0),17))</f>
        <v>E</v>
      </c>
      <c r="R296" s="60">
        <f>IF(ISNA(INDEX($A$42:$T$219,MATCH($B296,$B$42:$B$219,0),18)),"",INDEX($A$42:$T$219,MATCH($B296,$B$42:$B$219,0),18))</f>
        <v>0</v>
      </c>
      <c r="S296" s="60">
        <f>IF(ISNA(INDEX($A$42:$T$219,MATCH($B296,$B$42:$B$219,0),19)),"",INDEX($A$42:$T$219,MATCH($B296,$B$42:$B$219,0),19))</f>
        <v>0</v>
      </c>
      <c r="T296" s="60" t="str">
        <f>IF(ISNA(INDEX($A$42:$T$219,MATCH($B296,$B$42:$B$219,0),20)),"",INDEX($A$42:$T$219,MATCH($B296,$B$42:$B$219,0),20))</f>
        <v>DS</v>
      </c>
    </row>
    <row r="297" spans="1:26" s="42" customFormat="1" ht="38.450000000000003" customHeight="1" x14ac:dyDescent="0.2">
      <c r="A297" s="59" t="str">
        <f>IF(ISNA(INDEX($A$42:$T$219,MATCH($B297,$B$42:$B$219,0),1)),"",INDEX($A$42:$T$219,MATCH($B297,$B$42:$B$219,0),1))</f>
        <v>LLS6161</v>
      </c>
      <c r="B297" s="317" t="s">
        <v>250</v>
      </c>
      <c r="C297" s="317"/>
      <c r="D297" s="317"/>
      <c r="E297" s="317"/>
      <c r="F297" s="317"/>
      <c r="G297" s="317"/>
      <c r="H297" s="317"/>
      <c r="I297" s="317"/>
      <c r="J297" s="50">
        <f>IF(ISNA(INDEX($A$42:$T$219,MATCH($B297,$B$42:$B$219,0),10)),"",INDEX($A$42:$T$219,MATCH($B297,$B$42:$B$219,0),10))</f>
        <v>4</v>
      </c>
      <c r="K297" s="50">
        <f>IF(ISNA(INDEX($A$42:$T$219,MATCH($B297,$B$42:$B$219,0),11)),"",INDEX($A$42:$T$219,MATCH($B297,$B$42:$B$219,0),11))</f>
        <v>1</v>
      </c>
      <c r="L297" s="50">
        <f>IF(ISNA(INDEX($A$42:$T$219,MATCH($B297,$B$42:$B$219,0),12)),"",INDEX($A$42:$T$219,MATCH($B297,$B$42:$B$219,0),12))</f>
        <v>1</v>
      </c>
      <c r="M297" s="50">
        <f>IF(ISNA(INDEX($A$42:$T$219,MATCH($B297,$B$42:$B$219,0),13)),"",INDEX($A$42:$T$219,MATCH($B297,$B$42:$B$219,0),13))</f>
        <v>1</v>
      </c>
      <c r="N297" s="50">
        <f>IF(ISNA(INDEX($A$42:$T$219,MATCH($B297,$B$42:$B$219,0),14)),"",INDEX($A$42:$T$219,MATCH($B297,$B$42:$B$219,0),14))</f>
        <v>3</v>
      </c>
      <c r="O297" s="50">
        <f>IF(ISNA(INDEX($A$42:$T$219,MATCH($B297,$B$42:$B$219,0),15)),"",INDEX($A$42:$T$219,MATCH($B297,$B$42:$B$219,0),15))</f>
        <v>5</v>
      </c>
      <c r="P297" s="50">
        <f>IF(ISNA(INDEX($A$42:$T$219,MATCH($B297,$B$42:$B$219,0),16)),"",INDEX($A$42:$T$219,MATCH($B297,$B$42:$B$219,0),16))</f>
        <v>8</v>
      </c>
      <c r="Q297" s="60" t="str">
        <f>IF(ISNA(INDEX($A$42:$T$219,MATCH($B297,$B$42:$B$219,0),17)),"",INDEX($A$42:$T$219,MATCH($B297,$B$42:$B$219,0),17))</f>
        <v>E</v>
      </c>
      <c r="R297" s="60">
        <f>IF(ISNA(INDEX($A$42:$T$219,MATCH($B297,$B$42:$B$219,0),18)),"",INDEX($A$42:$T$219,MATCH($B297,$B$42:$B$219,0),18))</f>
        <v>0</v>
      </c>
      <c r="S297" s="60">
        <f>IF(ISNA(INDEX($A$42:$T$219,MATCH($B297,$B$42:$B$219,0),19)),"",INDEX($A$42:$T$219,MATCH($B297,$B$42:$B$219,0),19))</f>
        <v>0</v>
      </c>
      <c r="T297" s="60" t="str">
        <f>IF(ISNA(INDEX($A$42:$T$219,MATCH($B297,$B$42:$B$219,0),20)),"",INDEX($A$42:$T$219,MATCH($B297,$B$42:$B$219,0),20))</f>
        <v>DS</v>
      </c>
    </row>
    <row r="298" spans="1:26" x14ac:dyDescent="0.2">
      <c r="A298" s="59" t="str">
        <f>IF(ISNA(INDEX($A$42:$T$219,MATCH($B298,$B$42:$B$219,0),1)),"",INDEX($A$42:$T$219,MATCH($B298,$B$42:$B$219,0),1))</f>
        <v>LLX6108</v>
      </c>
      <c r="B298" s="317" t="s">
        <v>245</v>
      </c>
      <c r="C298" s="317"/>
      <c r="D298" s="317"/>
      <c r="E298" s="317"/>
      <c r="F298" s="317"/>
      <c r="G298" s="317"/>
      <c r="H298" s="317"/>
      <c r="I298" s="317"/>
      <c r="J298" s="50">
        <f>IF(ISNA(INDEX($A$42:$T$219,MATCH($B298,$B$42:$B$219,0),10)),"",INDEX($A$42:$T$219,MATCH($B298,$B$42:$B$219,0),10))</f>
        <v>6</v>
      </c>
      <c r="K298" s="50">
        <f>IF(ISNA(INDEX($A$42:$T$219,MATCH($B298,$B$42:$B$219,0),11)),"",INDEX($A$42:$T$219,MATCH($B298,$B$42:$B$219,0),11))</f>
        <v>2</v>
      </c>
      <c r="L298" s="50">
        <f>IF(ISNA(INDEX($A$42:$T$219,MATCH($B298,$B$42:$B$219,0),12)),"",INDEX($A$42:$T$219,MATCH($B298,$B$42:$B$219,0),12))</f>
        <v>2</v>
      </c>
      <c r="M298" s="50">
        <f>IF(ISNA(INDEX($A$42:$T$219,MATCH($B298,$B$42:$B$219,0),13)),"",INDEX($A$42:$T$219,MATCH($B298,$B$42:$B$219,0),13))</f>
        <v>0</v>
      </c>
      <c r="N298" s="50">
        <f>IF(ISNA(INDEX($A$42:$T$219,MATCH($B298,$B$42:$B$219,0),14)),"",INDEX($A$42:$T$219,MATCH($B298,$B$42:$B$219,0),14))</f>
        <v>4</v>
      </c>
      <c r="O298" s="50">
        <f>IF(ISNA(INDEX($A$42:$T$219,MATCH($B298,$B$42:$B$219,0),15)),"",INDEX($A$42:$T$219,MATCH($B298,$B$42:$B$219,0),15))</f>
        <v>9</v>
      </c>
      <c r="P298" s="50">
        <f>IF(ISNA(INDEX($A$42:$T$219,MATCH($B298,$B$42:$B$219,0),16)),"",INDEX($A$42:$T$219,MATCH($B298,$B$42:$B$219,0),16))</f>
        <v>13</v>
      </c>
      <c r="Q298" s="60">
        <f>IF(ISNA(INDEX($A$42:$T$219,MATCH($B298,$B$42:$B$219,0),17)),"",INDEX($A$42:$T$219,MATCH($B298,$B$42:$B$219,0),17))</f>
        <v>0</v>
      </c>
      <c r="R298" s="60" t="str">
        <f>IF(ISNA(INDEX($A$42:$T$219,MATCH($B298,$B$42:$B$219,0),18)),"",INDEX($A$42:$T$219,MATCH($B298,$B$42:$B$219,0),18))</f>
        <v>C</v>
      </c>
      <c r="S298" s="60">
        <f>IF(ISNA(INDEX($A$42:$T$219,MATCH($B298,$B$42:$B$219,0),19)),"",INDEX($A$42:$T$219,MATCH($B298,$B$42:$B$219,0),19))</f>
        <v>0</v>
      </c>
      <c r="T298" s="60" t="str">
        <f>IF(ISNA(INDEX($A$42:$T$219,MATCH($B298,$B$42:$B$219,0),20)),"",INDEX($A$42:$T$219,MATCH($B298,$B$42:$B$219,0),20))</f>
        <v>DS</v>
      </c>
      <c r="U298" s="21"/>
    </row>
    <row r="299" spans="1:26" ht="36" customHeight="1" x14ac:dyDescent="0.2">
      <c r="A299" s="59" t="str">
        <f>IF(ISNA(INDEX($A$42:$T$219,MATCH($B299,$B$42:$B$219,0),1)),"",INDEX($A$42:$T$219,MATCH($B299,$B$42:$B$219,0),1))</f>
        <v>LLS6221</v>
      </c>
      <c r="B299" s="314" t="s">
        <v>249</v>
      </c>
      <c r="C299" s="315"/>
      <c r="D299" s="315"/>
      <c r="E299" s="315"/>
      <c r="F299" s="315"/>
      <c r="G299" s="315"/>
      <c r="H299" s="315"/>
      <c r="I299" s="316"/>
      <c r="J299" s="50">
        <f>IF(ISNA(INDEX($A$42:$T$219,MATCH($B299,$B$42:$B$219,0),10)),"",INDEX($A$42:$T$219,MATCH($B299,$B$42:$B$219,0),10))</f>
        <v>4</v>
      </c>
      <c r="K299" s="50">
        <f>IF(ISNA(INDEX($A$42:$T$219,MATCH($B299,$B$42:$B$219,0),11)),"",INDEX($A$42:$T$219,MATCH($B299,$B$42:$B$219,0),11))</f>
        <v>2</v>
      </c>
      <c r="L299" s="50">
        <f>IF(ISNA(INDEX($A$42:$T$219,MATCH($B299,$B$42:$B$219,0),12)),"",INDEX($A$42:$T$219,MATCH($B299,$B$42:$B$219,0),12))</f>
        <v>0</v>
      </c>
      <c r="M299" s="50">
        <f>IF(ISNA(INDEX($A$42:$T$219,MATCH($B299,$B$42:$B$219,0),13)),"",INDEX($A$42:$T$219,MATCH($B299,$B$42:$B$219,0),13))</f>
        <v>1</v>
      </c>
      <c r="N299" s="50">
        <f>IF(ISNA(INDEX($A$42:$T$219,MATCH($B299,$B$42:$B$219,0),14)),"",INDEX($A$42:$T$219,MATCH($B299,$B$42:$B$219,0),14))</f>
        <v>3</v>
      </c>
      <c r="O299" s="50">
        <f>IF(ISNA(INDEX($A$42:$T$219,MATCH($B299,$B$42:$B$219,0),15)),"",INDEX($A$42:$T$219,MATCH($B299,$B$42:$B$219,0),15))</f>
        <v>5</v>
      </c>
      <c r="P299" s="50">
        <f>IF(ISNA(INDEX($A$42:$T$219,MATCH($B299,$B$42:$B$219,0),16)),"",INDEX($A$42:$T$219,MATCH($B299,$B$42:$B$219,0),16))</f>
        <v>8</v>
      </c>
      <c r="Q299" s="60" t="str">
        <f>IF(ISNA(INDEX($A$42:$T$219,MATCH($B299,$B$42:$B$219,0),17)),"",INDEX($A$42:$T$219,MATCH($B299,$B$42:$B$219,0),17))</f>
        <v>E</v>
      </c>
      <c r="R299" s="60">
        <f>IF(ISNA(INDEX($A$42:$T$219,MATCH($B299,$B$42:$B$219,0),18)),"",INDEX($A$42:$T$219,MATCH($B299,$B$42:$B$219,0),18))</f>
        <v>0</v>
      </c>
      <c r="S299" s="60">
        <f>IF(ISNA(INDEX($A$42:$T$219,MATCH($B299,$B$42:$B$219,0),19)),"",INDEX($A$42:$T$219,MATCH($B299,$B$42:$B$219,0),19))</f>
        <v>0</v>
      </c>
      <c r="T299" s="60" t="str">
        <f>IF(ISNA(INDEX($A$42:$T$219,MATCH($B299,$B$42:$B$219,0),20)),"",INDEX($A$42:$T$219,MATCH($B299,$B$42:$B$219,0),20))</f>
        <v>DS</v>
      </c>
    </row>
    <row r="300" spans="1:26" ht="45.6" customHeight="1" x14ac:dyDescent="0.2">
      <c r="A300" s="59" t="str">
        <f>IF(ISNA(INDEX($A$42:$T$219,MATCH($B300,$B$42:$B$219,0),1)),"",INDEX($A$42:$T$219,MATCH($B300,$B$42:$B$219,0),1))</f>
        <v>LLS6261</v>
      </c>
      <c r="B300" s="314" t="s">
        <v>280</v>
      </c>
      <c r="C300" s="315"/>
      <c r="D300" s="315"/>
      <c r="E300" s="315"/>
      <c r="F300" s="315"/>
      <c r="G300" s="315"/>
      <c r="H300" s="315"/>
      <c r="I300" s="316"/>
      <c r="J300" s="50">
        <f>IF(ISNA(INDEX($A$42:$T$219,MATCH($B300,$B$42:$B$219,0),10)),"",INDEX($A$42:$T$219,MATCH($B300,$B$42:$B$219,0),10))</f>
        <v>4</v>
      </c>
      <c r="K300" s="50">
        <f>IF(ISNA(INDEX($A$42:$T$219,MATCH($B300,$B$42:$B$219,0),11)),"",INDEX($A$42:$T$219,MATCH($B300,$B$42:$B$219,0),11))</f>
        <v>1</v>
      </c>
      <c r="L300" s="50">
        <f>IF(ISNA(INDEX($A$42:$T$219,MATCH($B300,$B$42:$B$219,0),12)),"",INDEX($A$42:$T$219,MATCH($B300,$B$42:$B$219,0),12))</f>
        <v>1</v>
      </c>
      <c r="M300" s="50">
        <f>IF(ISNA(INDEX($A$42:$T$219,MATCH($B300,$B$42:$B$219,0),13)),"",INDEX($A$42:$T$219,MATCH($B300,$B$42:$B$219,0),13))</f>
        <v>1</v>
      </c>
      <c r="N300" s="50">
        <f>IF(ISNA(INDEX($A$42:$T$219,MATCH($B300,$B$42:$B$219,0),14)),"",INDEX($A$42:$T$219,MATCH($B300,$B$42:$B$219,0),14))</f>
        <v>3</v>
      </c>
      <c r="O300" s="50">
        <f>IF(ISNA(INDEX($A$42:$T$219,MATCH($B300,$B$42:$B$219,0),15)),"",INDEX($A$42:$T$219,MATCH($B300,$B$42:$B$219,0),15))</f>
        <v>5</v>
      </c>
      <c r="P300" s="50">
        <f>IF(ISNA(INDEX($A$42:$T$219,MATCH($B300,$B$42:$B$219,0),16)),"",INDEX($A$42:$T$219,MATCH($B300,$B$42:$B$219,0),16))</f>
        <v>8</v>
      </c>
      <c r="Q300" s="60" t="str">
        <f>IF(ISNA(INDEX($A$42:$T$219,MATCH($B300,$B$42:$B$219,0),17)),"",INDEX($A$42:$T$219,MATCH($B300,$B$42:$B$219,0),17))</f>
        <v>E</v>
      </c>
      <c r="R300" s="60">
        <f>IF(ISNA(INDEX($A$42:$T$219,MATCH($B300,$B$42:$B$219,0),18)),"",INDEX($A$42:$T$219,MATCH($B300,$B$42:$B$219,0),18))</f>
        <v>0</v>
      </c>
      <c r="S300" s="60">
        <f>IF(ISNA(INDEX($A$42:$T$219,MATCH($B300,$B$42:$B$219,0),19)),"",INDEX($A$42:$T$219,MATCH($B300,$B$42:$B$219,0),19))</f>
        <v>0</v>
      </c>
      <c r="T300" s="60" t="str">
        <f>IF(ISNA(INDEX($A$42:$T$219,MATCH($B300,$B$42:$B$219,0),20)),"",INDEX($A$42:$T$219,MATCH($B300,$B$42:$B$219,0),20))</f>
        <v>DS</v>
      </c>
    </row>
    <row r="301" spans="1:26" ht="16.5" customHeight="1" x14ac:dyDescent="0.2">
      <c r="A301" s="59" t="str">
        <f>IF(ISNA(INDEX($A$42:$T$219,MATCH($B301,$B$42:$B$219,0),1)),"",INDEX($A$42:$T$219,MATCH($B301,$B$42:$B$219,0),1))</f>
        <v>LLX6208</v>
      </c>
      <c r="B301" s="314" t="s">
        <v>251</v>
      </c>
      <c r="C301" s="315"/>
      <c r="D301" s="315"/>
      <c r="E301" s="315"/>
      <c r="F301" s="315"/>
      <c r="G301" s="315"/>
      <c r="H301" s="315"/>
      <c r="I301" s="316"/>
      <c r="J301" s="50">
        <f>IF(ISNA(INDEX($A$42:$T$219,MATCH($B301,$B$42:$B$219,0),10)),"",INDEX($A$42:$T$219,MATCH($B301,$B$42:$B$219,0),10))</f>
        <v>3</v>
      </c>
      <c r="K301" s="50">
        <f>IF(ISNA(INDEX($A$42:$T$219,MATCH($B301,$B$42:$B$219,0),11)),"",INDEX($A$42:$T$219,MATCH($B301,$B$42:$B$219,0),11))</f>
        <v>1</v>
      </c>
      <c r="L301" s="50">
        <f>IF(ISNA(INDEX($A$42:$T$219,MATCH($B301,$B$42:$B$219,0),12)),"",INDEX($A$42:$T$219,MATCH($B301,$B$42:$B$219,0),12))</f>
        <v>1</v>
      </c>
      <c r="M301" s="50">
        <f>IF(ISNA(INDEX($A$42:$T$219,MATCH($B301,$B$42:$B$219,0),13)),"",INDEX($A$42:$T$219,MATCH($B301,$B$42:$B$219,0),13))</f>
        <v>0</v>
      </c>
      <c r="N301" s="50">
        <f>IF(ISNA(INDEX($A$42:$T$219,MATCH($B301,$B$42:$B$219,0),14)),"",INDEX($A$42:$T$219,MATCH($B301,$B$42:$B$219,0),14))</f>
        <v>2</v>
      </c>
      <c r="O301" s="50">
        <f>IF(ISNA(INDEX($A$42:$T$219,MATCH($B301,$B$42:$B$219,0),15)),"",INDEX($A$42:$T$219,MATCH($B301,$B$42:$B$219,0),15))</f>
        <v>4</v>
      </c>
      <c r="P301" s="50">
        <f>IF(ISNA(INDEX($A$42:$T$219,MATCH($B301,$B$42:$B$219,0),16)),"",INDEX($A$42:$T$219,MATCH($B301,$B$42:$B$219,0),16))</f>
        <v>6</v>
      </c>
      <c r="Q301" s="60">
        <f>IF(ISNA(INDEX($A$42:$T$219,MATCH($B301,$B$42:$B$219,0),17)),"",INDEX($A$42:$T$219,MATCH($B301,$B$42:$B$219,0),17))</f>
        <v>0</v>
      </c>
      <c r="R301" s="60" t="str">
        <f>IF(ISNA(INDEX($A$42:$T$219,MATCH($B301,$B$42:$B$219,0),18)),"",INDEX($A$42:$T$219,MATCH($B301,$B$42:$B$219,0),18))</f>
        <v>C</v>
      </c>
      <c r="S301" s="60">
        <f>IF(ISNA(INDEX($A$42:$T$219,MATCH($B301,$B$42:$B$219,0),19)),"",INDEX($A$42:$T$219,MATCH($B301,$B$42:$B$219,0),19))</f>
        <v>0</v>
      </c>
      <c r="T301" s="60" t="str">
        <f>IF(ISNA(INDEX($A$42:$T$219,MATCH($B301,$B$42:$B$219,0),20)),"",INDEX($A$42:$T$219,MATCH($B301,$B$42:$B$219,0),20))</f>
        <v>DS</v>
      </c>
    </row>
    <row r="302" spans="1:26" x14ac:dyDescent="0.2">
      <c r="A302" s="10" t="s">
        <v>27</v>
      </c>
      <c r="B302" s="123"/>
      <c r="C302" s="123"/>
      <c r="D302" s="123"/>
      <c r="E302" s="123"/>
      <c r="F302" s="123"/>
      <c r="G302" s="123"/>
      <c r="H302" s="123"/>
      <c r="I302" s="123"/>
      <c r="J302" s="11">
        <f>SUM(J296:J301)</f>
        <v>26</v>
      </c>
      <c r="K302" s="86">
        <f t="shared" ref="K302:P302" si="15">SUM(K296:K301)</f>
        <v>9</v>
      </c>
      <c r="L302" s="86">
        <f t="shared" si="15"/>
        <v>5</v>
      </c>
      <c r="M302" s="86">
        <f t="shared" si="15"/>
        <v>4</v>
      </c>
      <c r="N302" s="86">
        <f t="shared" si="15"/>
        <v>18</v>
      </c>
      <c r="O302" s="86">
        <f t="shared" si="15"/>
        <v>35</v>
      </c>
      <c r="P302" s="86">
        <f t="shared" si="15"/>
        <v>53</v>
      </c>
      <c r="Q302" s="10">
        <f>COUNTIF(Q296:Q301,"E")</f>
        <v>4</v>
      </c>
      <c r="R302" s="10">
        <f>COUNTIF(R296:R301,"C")</f>
        <v>2</v>
      </c>
      <c r="S302" s="10">
        <f>COUNTIF(S296:S301,"VP")</f>
        <v>0</v>
      </c>
      <c r="T302" s="9">
        <f>COUNTA(T296:T301)</f>
        <v>6</v>
      </c>
    </row>
    <row r="303" spans="1:26" ht="30.95" customHeight="1" x14ac:dyDescent="0.2">
      <c r="A303" s="159" t="s">
        <v>96</v>
      </c>
      <c r="B303" s="160"/>
      <c r="C303" s="160"/>
      <c r="D303" s="160"/>
      <c r="E303" s="160"/>
      <c r="F303" s="160"/>
      <c r="G303" s="160"/>
      <c r="H303" s="160"/>
      <c r="I303" s="161"/>
      <c r="J303" s="11">
        <f>SUM(J294,J302)</f>
        <v>156</v>
      </c>
      <c r="K303" s="86">
        <f t="shared" ref="K303:T303" si="16">SUM(K294,K302)</f>
        <v>51</v>
      </c>
      <c r="L303" s="86">
        <f t="shared" si="16"/>
        <v>16</v>
      </c>
      <c r="M303" s="86">
        <f t="shared" si="16"/>
        <v>44</v>
      </c>
      <c r="N303" s="86">
        <f t="shared" si="16"/>
        <v>111</v>
      </c>
      <c r="O303" s="86">
        <f t="shared" si="16"/>
        <v>176</v>
      </c>
      <c r="P303" s="86">
        <f t="shared" si="16"/>
        <v>287</v>
      </c>
      <c r="Q303" s="86">
        <f t="shared" si="16"/>
        <v>24</v>
      </c>
      <c r="R303" s="86">
        <f t="shared" si="16"/>
        <v>7</v>
      </c>
      <c r="S303" s="86">
        <f t="shared" si="16"/>
        <v>0</v>
      </c>
      <c r="T303" s="86">
        <f t="shared" si="16"/>
        <v>31</v>
      </c>
    </row>
    <row r="304" spans="1:26" ht="15.75" customHeight="1" x14ac:dyDescent="0.2">
      <c r="A304" s="300" t="s">
        <v>52</v>
      </c>
      <c r="B304" s="301"/>
      <c r="C304" s="301"/>
      <c r="D304" s="301"/>
      <c r="E304" s="301"/>
      <c r="F304" s="301"/>
      <c r="G304" s="301"/>
      <c r="H304" s="301"/>
      <c r="I304" s="301"/>
      <c r="J304" s="302"/>
      <c r="K304" s="11">
        <f t="shared" ref="K304:P304" si="17">K294*14+K302*12</f>
        <v>696</v>
      </c>
      <c r="L304" s="86">
        <f t="shared" si="17"/>
        <v>214</v>
      </c>
      <c r="M304" s="86">
        <f t="shared" si="17"/>
        <v>608</v>
      </c>
      <c r="N304" s="86">
        <f t="shared" si="17"/>
        <v>1518</v>
      </c>
      <c r="O304" s="86">
        <f t="shared" si="17"/>
        <v>2394</v>
      </c>
      <c r="P304" s="86">
        <f t="shared" si="17"/>
        <v>3912</v>
      </c>
      <c r="Q304" s="147"/>
      <c r="R304" s="148"/>
      <c r="S304" s="148"/>
      <c r="T304" s="149"/>
    </row>
    <row r="305" spans="1:28" ht="15.75" customHeight="1" x14ac:dyDescent="0.2">
      <c r="A305" s="303"/>
      <c r="B305" s="304"/>
      <c r="C305" s="304"/>
      <c r="D305" s="304"/>
      <c r="E305" s="304"/>
      <c r="F305" s="304"/>
      <c r="G305" s="304"/>
      <c r="H305" s="304"/>
      <c r="I305" s="304"/>
      <c r="J305" s="305"/>
      <c r="K305" s="144">
        <f>SUM(K304:M304)</f>
        <v>1518</v>
      </c>
      <c r="L305" s="145"/>
      <c r="M305" s="146"/>
      <c r="N305" s="144">
        <f>SUM(N304:O304)</f>
        <v>3912</v>
      </c>
      <c r="O305" s="145"/>
      <c r="P305" s="146"/>
      <c r="Q305" s="150"/>
      <c r="R305" s="151"/>
      <c r="S305" s="151"/>
      <c r="T305" s="152"/>
    </row>
    <row r="306" spans="1:28" ht="16.5" customHeight="1" x14ac:dyDescent="0.2">
      <c r="A306" s="234" t="s">
        <v>94</v>
      </c>
      <c r="B306" s="235"/>
      <c r="C306" s="235"/>
      <c r="D306" s="235"/>
      <c r="E306" s="235"/>
      <c r="F306" s="235"/>
      <c r="G306" s="235"/>
      <c r="H306" s="235"/>
      <c r="I306" s="235"/>
      <c r="J306" s="236"/>
      <c r="K306" s="138">
        <f>T303/SUM(T52,T66,T79,T100,T122,T146)</f>
        <v>0.72093023255813948</v>
      </c>
      <c r="L306" s="139"/>
      <c r="M306" s="139"/>
      <c r="N306" s="139"/>
      <c r="O306" s="139"/>
      <c r="P306" s="139"/>
      <c r="Q306" s="139"/>
      <c r="R306" s="139"/>
      <c r="S306" s="139"/>
      <c r="T306" s="140"/>
    </row>
    <row r="307" spans="1:28" ht="16.5" customHeight="1" x14ac:dyDescent="0.2">
      <c r="A307" s="311" t="s">
        <v>97</v>
      </c>
      <c r="B307" s="312"/>
      <c r="C307" s="312"/>
      <c r="D307" s="312"/>
      <c r="E307" s="312"/>
      <c r="F307" s="312"/>
      <c r="G307" s="312"/>
      <c r="H307" s="312"/>
      <c r="I307" s="312"/>
      <c r="J307" s="313"/>
      <c r="K307" s="138">
        <f>K305/(SUM(N52,N66,N79,N100,N122)*14+N146*12)</f>
        <v>0.77134146341463417</v>
      </c>
      <c r="L307" s="139"/>
      <c r="M307" s="139"/>
      <c r="N307" s="139"/>
      <c r="O307" s="139"/>
      <c r="P307" s="139"/>
      <c r="Q307" s="139"/>
      <c r="R307" s="139"/>
      <c r="S307" s="139"/>
      <c r="T307" s="140"/>
    </row>
    <row r="308" spans="1:28" x14ac:dyDescent="0.2">
      <c r="A308" s="96"/>
      <c r="B308" s="96"/>
      <c r="C308" s="96"/>
      <c r="D308" s="96"/>
      <c r="E308" s="96"/>
      <c r="F308" s="96"/>
      <c r="G308" s="96"/>
      <c r="H308" s="96"/>
      <c r="I308" s="96"/>
      <c r="J308" s="96"/>
      <c r="K308" s="96"/>
      <c r="L308" s="96"/>
      <c r="M308" s="96"/>
      <c r="N308" s="96"/>
      <c r="O308" s="96"/>
      <c r="P308" s="96"/>
      <c r="Q308" s="96"/>
      <c r="R308" s="96"/>
      <c r="S308" s="96"/>
      <c r="T308" s="96"/>
      <c r="U308" s="61">
        <f>SUM(K258,K306,K320)</f>
        <v>1</v>
      </c>
    </row>
    <row r="309" spans="1:28" s="42" customFormat="1" ht="21.75" customHeight="1" x14ac:dyDescent="0.2">
      <c r="A309" s="297" t="s">
        <v>71</v>
      </c>
      <c r="B309" s="298"/>
      <c r="C309" s="298"/>
      <c r="D309" s="298"/>
      <c r="E309" s="298"/>
      <c r="F309" s="298"/>
      <c r="G309" s="298"/>
      <c r="H309" s="298"/>
      <c r="I309" s="298"/>
      <c r="J309" s="298"/>
      <c r="K309" s="298"/>
      <c r="L309" s="298"/>
      <c r="M309" s="298"/>
      <c r="N309" s="298"/>
      <c r="O309" s="298"/>
      <c r="P309" s="298"/>
      <c r="Q309" s="298"/>
      <c r="R309" s="298"/>
      <c r="S309" s="298"/>
      <c r="T309" s="299"/>
      <c r="U309" s="61">
        <f>SUM(K259,K307,K321)</f>
        <v>1</v>
      </c>
    </row>
    <row r="310" spans="1:28" s="42" customFormat="1" ht="29.45" customHeight="1" x14ac:dyDescent="0.2">
      <c r="A310" s="123" t="s">
        <v>29</v>
      </c>
      <c r="B310" s="123" t="s">
        <v>28</v>
      </c>
      <c r="C310" s="123"/>
      <c r="D310" s="123"/>
      <c r="E310" s="123"/>
      <c r="F310" s="123"/>
      <c r="G310" s="123"/>
      <c r="H310" s="123"/>
      <c r="I310" s="123"/>
      <c r="J310" s="132" t="s">
        <v>42</v>
      </c>
      <c r="K310" s="186" t="s">
        <v>26</v>
      </c>
      <c r="L310" s="187"/>
      <c r="M310" s="188"/>
      <c r="N310" s="186" t="s">
        <v>43</v>
      </c>
      <c r="O310" s="187"/>
      <c r="P310" s="188"/>
      <c r="Q310" s="186" t="s">
        <v>25</v>
      </c>
      <c r="R310" s="187"/>
      <c r="S310" s="188"/>
      <c r="T310" s="157" t="s">
        <v>24</v>
      </c>
    </row>
    <row r="311" spans="1:28" s="42" customFormat="1" x14ac:dyDescent="0.2">
      <c r="A311" s="123"/>
      <c r="B311" s="123"/>
      <c r="C311" s="123"/>
      <c r="D311" s="123"/>
      <c r="E311" s="123"/>
      <c r="F311" s="123"/>
      <c r="G311" s="123"/>
      <c r="H311" s="123"/>
      <c r="I311" s="123"/>
      <c r="J311" s="132"/>
      <c r="K311" s="12" t="s">
        <v>30</v>
      </c>
      <c r="L311" s="12" t="s">
        <v>31</v>
      </c>
      <c r="M311" s="12" t="s">
        <v>32</v>
      </c>
      <c r="N311" s="12" t="s">
        <v>36</v>
      </c>
      <c r="O311" s="12" t="s">
        <v>7</v>
      </c>
      <c r="P311" s="12" t="s">
        <v>33</v>
      </c>
      <c r="Q311" s="12" t="s">
        <v>34</v>
      </c>
      <c r="R311" s="12" t="s">
        <v>30</v>
      </c>
      <c r="S311" s="12" t="s">
        <v>35</v>
      </c>
      <c r="T311" s="158"/>
    </row>
    <row r="312" spans="1:28" s="42" customFormat="1" x14ac:dyDescent="0.2">
      <c r="A312" s="297" t="s">
        <v>60</v>
      </c>
      <c r="B312" s="298"/>
      <c r="C312" s="298"/>
      <c r="D312" s="298"/>
      <c r="E312" s="298"/>
      <c r="F312" s="298"/>
      <c r="G312" s="298"/>
      <c r="H312" s="298"/>
      <c r="I312" s="298"/>
      <c r="J312" s="298"/>
      <c r="K312" s="298"/>
      <c r="L312" s="298"/>
      <c r="M312" s="298"/>
      <c r="N312" s="298"/>
      <c r="O312" s="298"/>
      <c r="P312" s="298"/>
      <c r="Q312" s="298"/>
      <c r="R312" s="298"/>
      <c r="S312" s="298"/>
      <c r="T312" s="299"/>
    </row>
    <row r="313" spans="1:28" x14ac:dyDescent="0.2">
      <c r="A313" s="59" t="str">
        <f>IF(ISNA(INDEX($A$42:$T$219,MATCH($B313,$B$42:$B$219,0),1)),"",INDEX($A$42:$T$219,MATCH($B313,$B$42:$B$219,0),1))</f>
        <v>LLX1023</v>
      </c>
      <c r="B313" s="233" t="s">
        <v>220</v>
      </c>
      <c r="C313" s="233"/>
      <c r="D313" s="233"/>
      <c r="E313" s="233"/>
      <c r="F313" s="233"/>
      <c r="G313" s="233"/>
      <c r="H313" s="233"/>
      <c r="I313" s="233"/>
      <c r="J313" s="50">
        <f>IF(ISNA(INDEX($A$42:$T$219,MATCH($B313,$B$42:$B$219,0),10)),"",INDEX($A$42:$T$219,MATCH($B313,$B$42:$B$219,0),10))</f>
        <v>3</v>
      </c>
      <c r="K313" s="50">
        <f>IF(ISNA(INDEX($A$42:$T$219,MATCH($B313,$B$42:$B$219,0),11)),"",INDEX($A$42:$T$219,MATCH($B313,$B$42:$B$219,0),11))</f>
        <v>0</v>
      </c>
      <c r="L313" s="50">
        <f>IF(ISNA(INDEX($A$42:$T$219,MATCH($B313,$B$42:$B$219,0),12)),"",INDEX($A$42:$T$219,MATCH($B313,$B$42:$B$219,0),12))</f>
        <v>0</v>
      </c>
      <c r="M313" s="50">
        <f>IF(ISNA(INDEX($A$42:$T$219,MATCH($B313,$B$42:$B$219,0),13)),"",INDEX($A$42:$T$219,MATCH($B313,$B$42:$B$219,0),13))</f>
        <v>2</v>
      </c>
      <c r="N313" s="50">
        <f>IF(ISNA(INDEX($A$42:$T$219,MATCH($B313,$B$42:$B$219,0),14)),"",INDEX($A$42:$T$219,MATCH($B313,$B$42:$B$219,0),14))</f>
        <v>2</v>
      </c>
      <c r="O313" s="50">
        <f>IF(ISNA(INDEX($A$42:$T$219,MATCH($B313,$B$42:$B$219,0),15)),"",INDEX($A$42:$T$219,MATCH($B313,$B$42:$B$219,0),15))</f>
        <v>3</v>
      </c>
      <c r="P313" s="50">
        <f>IF(ISNA(INDEX($A$42:$T$219,MATCH($B313,$B$42:$B$219,0),16)),"",INDEX($A$42:$T$219,MATCH($B313,$B$42:$B$219,0),16))</f>
        <v>5</v>
      </c>
      <c r="Q313" s="60">
        <f>IF(ISNA(INDEX($A$42:$T$219,MATCH($B313,$B$42:$B$219,0),17)),"",INDEX($A$42:$T$219,MATCH($B313,$B$42:$B$219,0),17))</f>
        <v>0</v>
      </c>
      <c r="R313" s="60">
        <f>IF(ISNA(INDEX($A$42:$T$219,MATCH($B313,$B$42:$B$219,0),18)),"",INDEX($A$42:$T$219,MATCH($B313,$B$42:$B$219,0),18))</f>
        <v>0</v>
      </c>
      <c r="S313" s="60" t="str">
        <f>IF(ISNA(INDEX($A$42:$T$219,MATCH($B313,$B$42:$B$219,0),19)),"",INDEX($A$42:$T$219,MATCH($B313,$B$42:$B$219,0),19))</f>
        <v>VP</v>
      </c>
      <c r="T313" s="60" t="str">
        <f>IF(ISNA(INDEX($A$42:$T$219,MATCH($B313,$B$42:$B$219,0),20)),"",INDEX($A$42:$T$219,MATCH($B313,$B$42:$B$219,0),20))</f>
        <v>DC</v>
      </c>
      <c r="U313" s="345" t="s">
        <v>291</v>
      </c>
      <c r="V313" s="346"/>
      <c r="W313" s="346"/>
      <c r="X313" s="346"/>
      <c r="Y313" s="346"/>
      <c r="Z313" s="346"/>
      <c r="AA313" s="342"/>
      <c r="AB313" s="342"/>
    </row>
    <row r="314" spans="1:28" ht="31.35" customHeight="1" x14ac:dyDescent="0.2">
      <c r="A314" s="59" t="str">
        <f>IF(ISNA(INDEX($A$42:$T$219,MATCH($B314,$B$42:$B$219,0),1)),"",INDEX($A$42:$T$219,MATCH($B314,$B$42:$B$219,0),1))</f>
        <v>LLY2022</v>
      </c>
      <c r="B314" s="164" t="s">
        <v>224</v>
      </c>
      <c r="C314" s="164"/>
      <c r="D314" s="164"/>
      <c r="E314" s="164"/>
      <c r="F314" s="164"/>
      <c r="G314" s="164"/>
      <c r="H314" s="164"/>
      <c r="I314" s="164"/>
      <c r="J314" s="50">
        <f>IF(ISNA(INDEX($A$42:$T$219,MATCH($B314,$B$42:$B$219,0),10)),"",INDEX($A$42:$T$219,MATCH($B314,$B$42:$B$219,0),10))</f>
        <v>3</v>
      </c>
      <c r="K314" s="50">
        <f>IF(ISNA(INDEX($A$42:$T$219,MATCH($B314,$B$42:$B$219,0),11)),"",INDEX($A$42:$T$219,MATCH($B314,$B$42:$B$219,0),11))</f>
        <v>1</v>
      </c>
      <c r="L314" s="50">
        <f>IF(ISNA(INDEX($A$42:$T$219,MATCH($B314,$B$42:$B$219,0),12)),"",INDEX($A$42:$T$219,MATCH($B314,$B$42:$B$219,0),12))</f>
        <v>0</v>
      </c>
      <c r="M314" s="50">
        <f>IF(ISNA(INDEX($A$42:$T$219,MATCH($B314,$B$42:$B$219,0),13)),"",INDEX($A$42:$T$219,MATCH($B314,$B$42:$B$219,0),13))</f>
        <v>0</v>
      </c>
      <c r="N314" s="50">
        <f>IF(ISNA(INDEX($A$42:$T$219,MATCH($B314,$B$42:$B$219,0),14)),"",INDEX($A$42:$T$219,MATCH($B314,$B$42:$B$219,0),14))</f>
        <v>1</v>
      </c>
      <c r="O314" s="50">
        <f>IF(ISNA(INDEX($A$42:$T$219,MATCH($B314,$B$42:$B$219,0),15)),"",INDEX($A$42:$T$219,MATCH($B314,$B$42:$B$219,0),15))</f>
        <v>4</v>
      </c>
      <c r="P314" s="50">
        <f>IF(ISNA(INDEX($A$42:$T$219,MATCH($B314,$B$42:$B$219,0),16)),"",INDEX($A$42:$T$219,MATCH($B314,$B$42:$B$219,0),16))</f>
        <v>5</v>
      </c>
      <c r="Q314" s="60">
        <f>IF(ISNA(INDEX($A$42:$T$219,MATCH($B314,$B$42:$B$219,0),17)),"",INDEX($A$42:$T$219,MATCH($B314,$B$42:$B$219,0),17))</f>
        <v>0</v>
      </c>
      <c r="R314" s="60" t="str">
        <f>IF(ISNA(INDEX($A$42:$T$219,MATCH($B314,$B$42:$B$219,0),18)),"",INDEX($A$42:$T$219,MATCH($B314,$B$42:$B$219,0),18))</f>
        <v>C</v>
      </c>
      <c r="S314" s="60">
        <f>IF(ISNA(INDEX($A$42:$T$219,MATCH($B314,$B$42:$B$219,0),19)),"",INDEX($A$42:$T$219,MATCH($B314,$B$42:$B$219,0),19))</f>
        <v>0</v>
      </c>
      <c r="T314" s="60" t="str">
        <f>IF(ISNA(INDEX($A$42:$T$219,MATCH($B314,$B$42:$B$219,0),20)),"",INDEX($A$42:$T$219,MATCH($B314,$B$42:$B$219,0),20))</f>
        <v>DC</v>
      </c>
    </row>
    <row r="315" spans="1:28" x14ac:dyDescent="0.2">
      <c r="A315" s="59" t="str">
        <f>IF(ISNA(INDEX($A$42:$T$219,MATCH($B315,$B$42:$B$219,0),1)),"",INDEX($A$42:$T$219,MATCH($B315,$B$42:$B$219,0),1))</f>
        <v>YLU0011</v>
      </c>
      <c r="B315" s="233" t="s">
        <v>221</v>
      </c>
      <c r="C315" s="233"/>
      <c r="D315" s="233"/>
      <c r="E315" s="233"/>
      <c r="F315" s="233"/>
      <c r="G315" s="233"/>
      <c r="H315" s="233"/>
      <c r="I315" s="233"/>
      <c r="J315" s="50">
        <f>IF(ISNA(INDEX($A$42:$T$219,MATCH($B315,$B$42:$B$219,0),10)),"",INDEX($A$42:$T$219,MATCH($B315,$B$42:$B$219,0),10))</f>
        <v>2</v>
      </c>
      <c r="K315" s="50">
        <f>IF(ISNA(INDEX($A$42:$T$219,MATCH($B315,$B$42:$B$219,0),11)),"",INDEX($A$42:$T$219,MATCH($B315,$B$42:$B$219,0),11))</f>
        <v>0</v>
      </c>
      <c r="L315" s="50">
        <f>IF(ISNA(INDEX($A$42:$T$219,MATCH($B315,$B$42:$B$219,0),12)),"",INDEX($A$42:$T$219,MATCH($B315,$B$42:$B$219,0),12))</f>
        <v>2</v>
      </c>
      <c r="M315" s="50">
        <f>IF(ISNA(INDEX($A$42:$T$219,MATCH($B315,$B$42:$B$219,0),13)),"",INDEX($A$42:$T$219,MATCH($B315,$B$42:$B$219,0),13))</f>
        <v>0</v>
      </c>
      <c r="N315" s="50">
        <f>IF(ISNA(INDEX($A$42:$T$219,MATCH($B315,$B$42:$B$219,0),14)),"",INDEX($A$42:$T$219,MATCH($B315,$B$42:$B$219,0),14))</f>
        <v>2</v>
      </c>
      <c r="O315" s="50">
        <f>IF(ISNA(INDEX($A$42:$T$219,MATCH($B315,$B$42:$B$219,0),15)),"",INDEX($A$42:$T$219,MATCH($B315,$B$42:$B$219,0),15))</f>
        <v>2</v>
      </c>
      <c r="P315" s="50">
        <f>IF(ISNA(INDEX($A$42:$T$219,MATCH($B315,$B$42:$B$219,0),16)),"",INDEX($A$42:$T$219,MATCH($B315,$B$42:$B$219,0),16))</f>
        <v>4</v>
      </c>
      <c r="Q315" s="60">
        <f>IF(ISNA(INDEX($A$42:$T$219,MATCH($B315,$B$42:$B$219,0),17)),"",INDEX($A$42:$T$219,MATCH($B315,$B$42:$B$219,0),17))</f>
        <v>0</v>
      </c>
      <c r="R315" s="60">
        <f>IF(ISNA(INDEX($A$42:$T$219,MATCH($B315,$B$42:$B$219,0),18)),"",INDEX($A$42:$T$219,MATCH($B315,$B$42:$B$219,0),18))</f>
        <v>0</v>
      </c>
      <c r="S315" s="60" t="str">
        <f>IF(ISNA(INDEX($A$42:$T$219,MATCH($B315,$B$42:$B$219,0),19)),"",INDEX($A$42:$T$219,MATCH($B315,$B$42:$B$219,0),19))</f>
        <v>VP</v>
      </c>
      <c r="T315" s="60" t="str">
        <f>IF(ISNA(INDEX($A$42:$T$219,MATCH($B315,$B$42:$B$219,0),20)),"",INDEX($A$42:$T$219,MATCH($B315,$B$42:$B$219,0),20))</f>
        <v>DC</v>
      </c>
    </row>
    <row r="316" spans="1:28" ht="17.25" customHeight="1" x14ac:dyDescent="0.2">
      <c r="A316" s="59" t="str">
        <f>IF(ISNA(INDEX($A$42:$T$219,MATCH($B316,$B$42:$B$219,0),1)),"",INDEX($A$42:$T$219,MATCH($B316,$B$42:$B$219,0),1))</f>
        <v>YLU0012</v>
      </c>
      <c r="B316" s="233" t="s">
        <v>225</v>
      </c>
      <c r="C316" s="233"/>
      <c r="D316" s="233"/>
      <c r="E316" s="233"/>
      <c r="F316" s="233"/>
      <c r="G316" s="233"/>
      <c r="H316" s="233"/>
      <c r="I316" s="233"/>
      <c r="J316" s="50">
        <f>IF(ISNA(INDEX($A$42:$T$219,MATCH($B316,$B$42:$B$219,0),10)),"",INDEX($A$42:$T$219,MATCH($B316,$B$42:$B$219,0),10))</f>
        <v>2</v>
      </c>
      <c r="K316" s="50">
        <f>IF(ISNA(INDEX($A$42:$T$219,MATCH($B316,$B$42:$B$219,0),11)),"",INDEX($A$42:$T$219,MATCH($B316,$B$42:$B$219,0),11))</f>
        <v>0</v>
      </c>
      <c r="L316" s="50">
        <f>IF(ISNA(INDEX($A$42:$T$219,MATCH($B316,$B$42:$B$219,0),12)),"",INDEX($A$42:$T$219,MATCH($B316,$B$42:$B$219,0),12))</f>
        <v>2</v>
      </c>
      <c r="M316" s="50">
        <f>IF(ISNA(INDEX($A$42:$T$219,MATCH($B316,$B$42:$B$219,0),13)),"",INDEX($A$42:$T$219,MATCH($B316,$B$42:$B$219,0),13))</f>
        <v>0</v>
      </c>
      <c r="N316" s="50">
        <f>IF(ISNA(INDEX($A$42:$T$219,MATCH($B316,$B$42:$B$219,0),14)),"",INDEX($A$42:$T$219,MATCH($B316,$B$42:$B$219,0),14))</f>
        <v>2</v>
      </c>
      <c r="O316" s="50">
        <f>IF(ISNA(INDEX($A$42:$T$219,MATCH($B316,$B$42:$B$219,0),15)),"",INDEX($A$42:$T$219,MATCH($B316,$B$42:$B$219,0),15))</f>
        <v>2</v>
      </c>
      <c r="P316" s="50">
        <f>IF(ISNA(INDEX($A$42:$T$219,MATCH($B316,$B$42:$B$219,0),16)),"",INDEX($A$42:$T$219,MATCH($B316,$B$42:$B$219,0),16))</f>
        <v>4</v>
      </c>
      <c r="Q316" s="60">
        <f>IF(ISNA(INDEX($A$42:$T$219,MATCH($B316,$B$42:$B$219,0),17)),"",INDEX($A$42:$T$219,MATCH($B316,$B$42:$B$219,0),17))</f>
        <v>0</v>
      </c>
      <c r="R316" s="60">
        <f>IF(ISNA(INDEX($A$42:$T$219,MATCH($B316,$B$42:$B$219,0),18)),"",INDEX($A$42:$T$219,MATCH($B316,$B$42:$B$219,0),18))</f>
        <v>0</v>
      </c>
      <c r="S316" s="60" t="str">
        <f>IF(ISNA(INDEX($A$42:$T$219,MATCH($B316,$B$42:$B$219,0),19)),"",INDEX($A$42:$T$219,MATCH($B316,$B$42:$B$219,0),19))</f>
        <v>VP</v>
      </c>
      <c r="T316" s="60" t="str">
        <f>IF(ISNA(INDEX($A$42:$T$219,MATCH($B316,$B$42:$B$219,0),20)),"",INDEX($A$42:$T$219,MATCH($B316,$B$42:$B$219,0),20))</f>
        <v>DC</v>
      </c>
    </row>
    <row r="317" spans="1:28" ht="28.5" customHeight="1" x14ac:dyDescent="0.2">
      <c r="A317" s="159" t="s">
        <v>96</v>
      </c>
      <c r="B317" s="160"/>
      <c r="C317" s="160"/>
      <c r="D317" s="160"/>
      <c r="E317" s="160"/>
      <c r="F317" s="160"/>
      <c r="G317" s="160"/>
      <c r="H317" s="160"/>
      <c r="I317" s="161"/>
      <c r="J317" s="11">
        <f t="shared" ref="J317:Q317" si="18">SUM(J313:J316)</f>
        <v>10</v>
      </c>
      <c r="K317" s="11">
        <f t="shared" si="18"/>
        <v>1</v>
      </c>
      <c r="L317" s="11">
        <f t="shared" si="18"/>
        <v>4</v>
      </c>
      <c r="M317" s="11">
        <f t="shared" si="18"/>
        <v>2</v>
      </c>
      <c r="N317" s="11">
        <f t="shared" si="18"/>
        <v>7</v>
      </c>
      <c r="O317" s="11">
        <f t="shared" si="18"/>
        <v>11</v>
      </c>
      <c r="P317" s="11">
        <f t="shared" si="18"/>
        <v>18</v>
      </c>
      <c r="Q317" s="11">
        <f t="shared" si="18"/>
        <v>0</v>
      </c>
      <c r="R317" s="11">
        <f>COUNTIF(R313:R316,"C")</f>
        <v>1</v>
      </c>
      <c r="S317" s="11">
        <f>COUNTIF(S313:S316,"VP")</f>
        <v>3</v>
      </c>
      <c r="T317" s="35">
        <f>COUNTIF(T313:T316,"DC")</f>
        <v>4</v>
      </c>
    </row>
    <row r="318" spans="1:28" ht="16.5" customHeight="1" x14ac:dyDescent="0.2">
      <c r="A318" s="300" t="s">
        <v>52</v>
      </c>
      <c r="B318" s="301"/>
      <c r="C318" s="301"/>
      <c r="D318" s="301"/>
      <c r="E318" s="301"/>
      <c r="F318" s="301"/>
      <c r="G318" s="301"/>
      <c r="H318" s="301"/>
      <c r="I318" s="301"/>
      <c r="J318" s="302"/>
      <c r="K318" s="11">
        <f t="shared" ref="K318:P318" si="19">K317*14</f>
        <v>14</v>
      </c>
      <c r="L318" s="86">
        <f t="shared" si="19"/>
        <v>56</v>
      </c>
      <c r="M318" s="86">
        <f t="shared" si="19"/>
        <v>28</v>
      </c>
      <c r="N318" s="86">
        <f t="shared" si="19"/>
        <v>98</v>
      </c>
      <c r="O318" s="86">
        <f t="shared" si="19"/>
        <v>154</v>
      </c>
      <c r="P318" s="86">
        <f t="shared" si="19"/>
        <v>252</v>
      </c>
      <c r="Q318" s="147"/>
      <c r="R318" s="148"/>
      <c r="S318" s="148"/>
      <c r="T318" s="149"/>
    </row>
    <row r="319" spans="1:28" ht="16.5" customHeight="1" x14ac:dyDescent="0.2">
      <c r="A319" s="303"/>
      <c r="B319" s="304"/>
      <c r="C319" s="304"/>
      <c r="D319" s="304"/>
      <c r="E319" s="304"/>
      <c r="F319" s="304"/>
      <c r="G319" s="304"/>
      <c r="H319" s="304"/>
      <c r="I319" s="304"/>
      <c r="J319" s="305"/>
      <c r="K319" s="144">
        <f>SUM(K318:M318)</f>
        <v>98</v>
      </c>
      <c r="L319" s="145"/>
      <c r="M319" s="146"/>
      <c r="N319" s="144">
        <f>SUM(N318:O318)</f>
        <v>252</v>
      </c>
      <c r="O319" s="145"/>
      <c r="P319" s="146"/>
      <c r="Q319" s="150"/>
      <c r="R319" s="151"/>
      <c r="S319" s="151"/>
      <c r="T319" s="152"/>
    </row>
    <row r="320" spans="1:28" ht="16.5" customHeight="1" x14ac:dyDescent="0.2">
      <c r="A320" s="234" t="s">
        <v>94</v>
      </c>
      <c r="B320" s="235"/>
      <c r="C320" s="235"/>
      <c r="D320" s="235"/>
      <c r="E320" s="235"/>
      <c r="F320" s="235"/>
      <c r="G320" s="235"/>
      <c r="H320" s="235"/>
      <c r="I320" s="235"/>
      <c r="J320" s="236"/>
      <c r="K320" s="138">
        <f>T317/SUM(T52,T66,T79,T100,T122,T146)</f>
        <v>9.3023255813953487E-2</v>
      </c>
      <c r="L320" s="139"/>
      <c r="M320" s="139"/>
      <c r="N320" s="139"/>
      <c r="O320" s="139"/>
      <c r="P320" s="139"/>
      <c r="Q320" s="139"/>
      <c r="R320" s="139"/>
      <c r="S320" s="139"/>
      <c r="T320" s="140"/>
    </row>
    <row r="321" spans="1:29" ht="16.5" customHeight="1" x14ac:dyDescent="0.2">
      <c r="A321" s="311" t="s">
        <v>97</v>
      </c>
      <c r="B321" s="312"/>
      <c r="C321" s="312"/>
      <c r="D321" s="312"/>
      <c r="E321" s="312"/>
      <c r="F321" s="312"/>
      <c r="G321" s="312"/>
      <c r="H321" s="312"/>
      <c r="I321" s="312"/>
      <c r="J321" s="313"/>
      <c r="K321" s="138">
        <f>K319/(SUM(N52,N66,N79,N100,N122)*14+N146*12)</f>
        <v>4.9796747967479675E-2</v>
      </c>
      <c r="L321" s="139"/>
      <c r="M321" s="139"/>
      <c r="N321" s="139"/>
      <c r="O321" s="139"/>
      <c r="P321" s="139"/>
      <c r="Q321" s="139"/>
      <c r="R321" s="139"/>
      <c r="S321" s="139"/>
      <c r="T321" s="140"/>
    </row>
    <row r="323" spans="1:29" ht="12.75" customHeight="1" x14ac:dyDescent="0.2">
      <c r="A323" s="153" t="s">
        <v>73</v>
      </c>
      <c r="B323" s="153"/>
      <c r="U323" s="286" t="str">
        <f>IF(N327=P197,"Corect","Nu corespunde cu tabelul de opționale")</f>
        <v>Corect</v>
      </c>
      <c r="V323" s="287"/>
      <c r="W323" s="287"/>
      <c r="X323" s="287"/>
    </row>
    <row r="324" spans="1:29" ht="15" customHeight="1" x14ac:dyDescent="0.2">
      <c r="A324" s="132" t="s">
        <v>29</v>
      </c>
      <c r="B324" s="201" t="s">
        <v>62</v>
      </c>
      <c r="C324" s="212"/>
      <c r="D324" s="212"/>
      <c r="E324" s="212"/>
      <c r="F324" s="212"/>
      <c r="G324" s="202"/>
      <c r="H324" s="201" t="s">
        <v>65</v>
      </c>
      <c r="I324" s="202"/>
      <c r="J324" s="186" t="s">
        <v>66</v>
      </c>
      <c r="K324" s="187"/>
      <c r="L324" s="187"/>
      <c r="M324" s="187"/>
      <c r="N324" s="187"/>
      <c r="O324" s="188"/>
      <c r="P324" s="201" t="s">
        <v>51</v>
      </c>
      <c r="Q324" s="202"/>
      <c r="R324" s="186" t="s">
        <v>67</v>
      </c>
      <c r="S324" s="187"/>
      <c r="T324" s="188"/>
      <c r="U324" s="344" t="s">
        <v>216</v>
      </c>
      <c r="V324" s="344"/>
      <c r="W324" s="344"/>
      <c r="X324" s="344"/>
    </row>
    <row r="325" spans="1:29" s="81" customFormat="1" ht="12.75" customHeight="1" x14ac:dyDescent="0.25">
      <c r="A325" s="132"/>
      <c r="B325" s="203"/>
      <c r="C325" s="213"/>
      <c r="D325" s="213"/>
      <c r="E325" s="213"/>
      <c r="F325" s="213"/>
      <c r="G325" s="204"/>
      <c r="H325" s="203"/>
      <c r="I325" s="204"/>
      <c r="J325" s="186" t="s">
        <v>36</v>
      </c>
      <c r="K325" s="188"/>
      <c r="L325" s="186" t="s">
        <v>7</v>
      </c>
      <c r="M325" s="188"/>
      <c r="N325" s="186" t="s">
        <v>33</v>
      </c>
      <c r="O325" s="188"/>
      <c r="P325" s="203"/>
      <c r="Q325" s="204"/>
      <c r="R325" s="12" t="s">
        <v>68</v>
      </c>
      <c r="S325" s="12" t="s">
        <v>69</v>
      </c>
      <c r="T325" s="12" t="s">
        <v>70</v>
      </c>
      <c r="U325" s="344"/>
      <c r="V325" s="344"/>
      <c r="W325" s="344"/>
      <c r="X325" s="344"/>
    </row>
    <row r="326" spans="1:29" s="81" customFormat="1" ht="12.75" customHeight="1" x14ac:dyDescent="0.2">
      <c r="A326" s="12">
        <v>1</v>
      </c>
      <c r="B326" s="186" t="s">
        <v>63</v>
      </c>
      <c r="C326" s="187"/>
      <c r="D326" s="187"/>
      <c r="E326" s="187"/>
      <c r="F326" s="187"/>
      <c r="G326" s="188"/>
      <c r="H326" s="198">
        <f>J326</f>
        <v>1588</v>
      </c>
      <c r="I326" s="198"/>
      <c r="J326" s="199">
        <f>(SUM(N52+N66+N79+N100+N122)*14+N146*12)-J327</f>
        <v>1588</v>
      </c>
      <c r="K326" s="200"/>
      <c r="L326" s="199">
        <f>(SUM(O52+O66+O79+O100+O122)*14+O146*12)-L327</f>
        <v>2390</v>
      </c>
      <c r="M326" s="200"/>
      <c r="N326" s="199">
        <f>(SUM(P52+P66+P79+P100+P122)*14+P146*12)-N327</f>
        <v>3978</v>
      </c>
      <c r="O326" s="200"/>
      <c r="P326" s="231">
        <f>H326/H328</f>
        <v>0.80691056910569103</v>
      </c>
      <c r="Q326" s="232"/>
      <c r="R326" s="76">
        <f>J52+J66-R327</f>
        <v>61</v>
      </c>
      <c r="S326" s="76">
        <f>J79+J100-S327</f>
        <v>54</v>
      </c>
      <c r="T326" s="76">
        <f>J122+J146-T327</f>
        <v>44</v>
      </c>
      <c r="U326" s="344"/>
      <c r="V326" s="344"/>
      <c r="W326" s="344"/>
      <c r="X326" s="344"/>
    </row>
    <row r="327" spans="1:29" s="81" customFormat="1" ht="12.75" customHeight="1" x14ac:dyDescent="0.2">
      <c r="A327" s="12">
        <v>2</v>
      </c>
      <c r="B327" s="186" t="s">
        <v>64</v>
      </c>
      <c r="C327" s="187"/>
      <c r="D327" s="187"/>
      <c r="E327" s="187"/>
      <c r="F327" s="187"/>
      <c r="G327" s="188"/>
      <c r="H327" s="198">
        <f>J327</f>
        <v>380</v>
      </c>
      <c r="I327" s="198"/>
      <c r="J327" s="196">
        <f>N197</f>
        <v>380</v>
      </c>
      <c r="K327" s="197"/>
      <c r="L327" s="196">
        <f>O197</f>
        <v>534</v>
      </c>
      <c r="M327" s="197"/>
      <c r="N327" s="214">
        <f>SUM(J327:M327)</f>
        <v>914</v>
      </c>
      <c r="O327" s="215"/>
      <c r="P327" s="231">
        <f>H327/H328</f>
        <v>0.19308943089430894</v>
      </c>
      <c r="Q327" s="232"/>
      <c r="R327" s="77">
        <v>3</v>
      </c>
      <c r="S327" s="77">
        <v>12</v>
      </c>
      <c r="T327" s="77">
        <v>22</v>
      </c>
      <c r="U327" s="344"/>
      <c r="V327" s="344"/>
      <c r="W327" s="344"/>
      <c r="X327" s="344"/>
    </row>
    <row r="328" spans="1:29" s="81" customFormat="1" ht="12.75" customHeight="1" x14ac:dyDescent="0.25">
      <c r="A328" s="186" t="s">
        <v>27</v>
      </c>
      <c r="B328" s="187"/>
      <c r="C328" s="187"/>
      <c r="D328" s="187"/>
      <c r="E328" s="187"/>
      <c r="F328" s="187"/>
      <c r="G328" s="188"/>
      <c r="H328" s="207">
        <f>SUM(H326:I327)</f>
        <v>1968</v>
      </c>
      <c r="I328" s="207"/>
      <c r="J328" s="208">
        <f>SUM(J326:K327)</f>
        <v>1968</v>
      </c>
      <c r="K328" s="209"/>
      <c r="L328" s="210">
        <f>SUM(L326:M327)</f>
        <v>2924</v>
      </c>
      <c r="M328" s="211"/>
      <c r="N328" s="210">
        <f>SUM(N326:O327)</f>
        <v>4892</v>
      </c>
      <c r="O328" s="211"/>
      <c r="P328" s="205">
        <f>SUM(P326:Q327)</f>
        <v>1</v>
      </c>
      <c r="Q328" s="206"/>
      <c r="R328" s="78">
        <f>SUM(R326:R327)</f>
        <v>64</v>
      </c>
      <c r="S328" s="78">
        <f>SUM(S326:S327)</f>
        <v>66</v>
      </c>
      <c r="T328" s="78">
        <f>SUM(T326:T327)</f>
        <v>66</v>
      </c>
      <c r="U328" s="344"/>
      <c r="V328" s="344"/>
      <c r="W328" s="344"/>
      <c r="X328" s="344"/>
    </row>
    <row r="329" spans="1:29" s="81" customFormat="1" ht="12.75" customHeight="1" x14ac:dyDescent="0.25">
      <c r="U329" s="344"/>
      <c r="V329" s="344"/>
      <c r="W329" s="344"/>
      <c r="X329" s="344"/>
    </row>
    <row r="330" spans="1:29" s="81" customFormat="1" ht="12.75" customHeight="1" x14ac:dyDescent="0.25">
      <c r="U330" s="344"/>
      <c r="V330" s="344"/>
      <c r="W330" s="344"/>
      <c r="X330" s="344"/>
    </row>
    <row r="331" spans="1:29" s="81" customFormat="1" ht="12.75" customHeight="1" x14ac:dyDescent="0.25">
      <c r="U331" s="344"/>
      <c r="V331" s="344"/>
      <c r="W331" s="344"/>
      <c r="X331" s="344"/>
    </row>
    <row r="332" spans="1:29" s="81" customFormat="1" ht="12.75" customHeight="1" x14ac:dyDescent="0.25"/>
    <row r="333" spans="1:29" s="81" customFormat="1" ht="12.75" customHeight="1" x14ac:dyDescent="0.25"/>
    <row r="334" spans="1:29" s="81" customFormat="1" ht="12.75" customHeight="1" x14ac:dyDescent="0.25"/>
    <row r="335" spans="1:29" s="81" customFormat="1" ht="12.75" customHeight="1" x14ac:dyDescent="0.25"/>
    <row r="336" spans="1:29" s="81" customFormat="1" ht="12.75" customHeight="1" x14ac:dyDescent="0.25"/>
    <row r="337" spans="1:28" x14ac:dyDescent="0.2">
      <c r="A337" s="81"/>
      <c r="B337" s="81"/>
      <c r="C337" s="81"/>
      <c r="D337" s="81"/>
      <c r="E337" s="81"/>
      <c r="F337" s="81"/>
      <c r="G337" s="81"/>
      <c r="H337" s="81"/>
      <c r="I337" s="81"/>
      <c r="J337" s="81"/>
      <c r="K337" s="81"/>
      <c r="L337" s="81"/>
      <c r="M337" s="81"/>
      <c r="N337" s="81"/>
      <c r="O337" s="81"/>
      <c r="P337" s="81"/>
      <c r="Q337" s="81"/>
      <c r="R337" s="81"/>
      <c r="S337" s="81"/>
      <c r="T337" s="81"/>
      <c r="U337" s="32"/>
      <c r="V337" s="32"/>
      <c r="W337" s="32"/>
      <c r="X337" s="32"/>
      <c r="Y337" s="32"/>
      <c r="Z337" s="32"/>
      <c r="AA337" s="27"/>
      <c r="AB337" s="27"/>
    </row>
    <row r="338" spans="1:28" ht="8.25" customHeight="1" x14ac:dyDescent="0.2">
      <c r="A338" s="81"/>
      <c r="B338" s="81"/>
      <c r="C338" s="81"/>
      <c r="D338" s="81"/>
      <c r="E338" s="81"/>
      <c r="F338" s="81"/>
      <c r="G338" s="81"/>
      <c r="H338" s="81"/>
      <c r="I338" s="81"/>
      <c r="J338" s="81"/>
      <c r="K338" s="81"/>
      <c r="L338" s="81"/>
      <c r="M338" s="81"/>
      <c r="N338" s="81"/>
      <c r="O338" s="81"/>
      <c r="P338" s="81"/>
      <c r="Q338" s="81"/>
      <c r="R338" s="81"/>
      <c r="S338" s="81"/>
      <c r="T338" s="81"/>
      <c r="U338" s="32"/>
      <c r="V338" s="32"/>
      <c r="W338" s="32"/>
      <c r="X338" s="32"/>
      <c r="Y338" s="32"/>
      <c r="Z338" s="32"/>
      <c r="AA338" s="27"/>
      <c r="AB338" s="27"/>
    </row>
    <row r="339" spans="1:28" ht="17.25" customHeight="1" x14ac:dyDescent="0.2">
      <c r="A339" s="81"/>
      <c r="B339" s="81"/>
      <c r="C339" s="81"/>
      <c r="D339" s="81"/>
      <c r="E339" s="81"/>
      <c r="F339" s="81"/>
      <c r="G339" s="81"/>
      <c r="H339" s="81"/>
      <c r="I339" s="81"/>
      <c r="J339" s="81"/>
      <c r="K339" s="81"/>
      <c r="L339" s="81"/>
      <c r="M339" s="81"/>
      <c r="N339" s="81"/>
      <c r="O339" s="81"/>
      <c r="P339" s="81"/>
      <c r="Q339" s="81"/>
      <c r="R339" s="81"/>
      <c r="S339" s="81"/>
      <c r="T339" s="81"/>
      <c r="U339" s="32"/>
      <c r="V339" s="32"/>
      <c r="W339" s="32"/>
      <c r="X339" s="32"/>
      <c r="Y339" s="32"/>
      <c r="Z339" s="32"/>
      <c r="AA339" s="27"/>
      <c r="AB339" s="27"/>
    </row>
    <row r="340" spans="1:28" ht="28.5" customHeight="1" x14ac:dyDescent="0.2">
      <c r="A340" s="81"/>
      <c r="B340" s="81"/>
      <c r="C340" s="81"/>
      <c r="D340" s="81"/>
      <c r="E340" s="81"/>
      <c r="F340" s="81"/>
      <c r="G340" s="81"/>
      <c r="H340" s="81"/>
      <c r="I340" s="81"/>
      <c r="J340" s="81"/>
      <c r="K340" s="81"/>
      <c r="L340" s="81"/>
      <c r="M340" s="81"/>
      <c r="N340" s="81"/>
      <c r="O340" s="81"/>
      <c r="P340" s="81"/>
      <c r="Q340" s="81"/>
      <c r="R340" s="81"/>
      <c r="S340" s="81"/>
      <c r="T340" s="81"/>
      <c r="U340" s="16"/>
      <c r="V340" s="38"/>
      <c r="W340" s="38"/>
      <c r="X340" s="38"/>
      <c r="Y340" s="38"/>
      <c r="Z340" s="38"/>
      <c r="AA340" s="38"/>
      <c r="AB340" s="38"/>
    </row>
    <row r="341" spans="1:28" ht="15.75" customHeight="1" x14ac:dyDescent="0.2">
      <c r="U341" s="16"/>
      <c r="V341" s="38"/>
      <c r="W341" s="38"/>
      <c r="X341" s="38"/>
      <c r="Y341" s="38"/>
      <c r="Z341" s="38"/>
      <c r="AA341" s="38"/>
      <c r="AB341" s="38"/>
    </row>
    <row r="342" spans="1:28" ht="15.75" customHeight="1" x14ac:dyDescent="0.2">
      <c r="U342" s="16"/>
      <c r="V342" s="38"/>
      <c r="W342" s="38"/>
      <c r="X342" s="38"/>
      <c r="Y342" s="38"/>
      <c r="Z342" s="38"/>
      <c r="AA342" s="38"/>
      <c r="AB342" s="38"/>
    </row>
    <row r="343" spans="1:28" ht="17.25" customHeight="1" x14ac:dyDescent="0.2">
      <c r="U343" s="16"/>
      <c r="V343" s="38"/>
      <c r="W343" s="38"/>
      <c r="X343" s="38"/>
      <c r="Y343" s="38"/>
      <c r="Z343" s="38"/>
      <c r="AA343" s="38"/>
      <c r="AB343" s="38"/>
    </row>
    <row r="344" spans="1:28" x14ac:dyDescent="0.2">
      <c r="U344" s="16"/>
      <c r="V344" s="38"/>
      <c r="W344" s="38"/>
      <c r="X344" s="38"/>
      <c r="Y344" s="38"/>
      <c r="Z344" s="38"/>
      <c r="AA344" s="38"/>
      <c r="AB344" s="38"/>
    </row>
    <row r="345" spans="1:28" ht="39.75" customHeight="1" x14ac:dyDescent="0.2">
      <c r="U345" s="16"/>
      <c r="V345" s="38"/>
      <c r="W345" s="38"/>
      <c r="X345" s="38"/>
      <c r="Y345" s="38"/>
      <c r="Z345" s="38"/>
      <c r="AA345" s="38"/>
      <c r="AB345" s="38"/>
    </row>
    <row r="346" spans="1:28" ht="15.75" customHeight="1" x14ac:dyDescent="0.2">
      <c r="U346" s="16"/>
      <c r="V346" s="38"/>
      <c r="W346" s="38"/>
      <c r="X346" s="38"/>
      <c r="Y346" s="38"/>
      <c r="Z346" s="38"/>
      <c r="AA346" s="38"/>
      <c r="AB346" s="38"/>
    </row>
    <row r="347" spans="1:28" ht="38.25" customHeight="1" x14ac:dyDescent="0.2">
      <c r="U347" s="16"/>
      <c r="V347" s="38"/>
      <c r="W347" s="38"/>
      <c r="X347" s="38"/>
      <c r="Y347" s="38"/>
      <c r="Z347" s="38"/>
      <c r="AA347" s="38"/>
      <c r="AB347" s="38"/>
    </row>
    <row r="348" spans="1:28" ht="15" x14ac:dyDescent="0.2">
      <c r="U348" s="179" t="s">
        <v>104</v>
      </c>
      <c r="V348" s="179"/>
      <c r="W348" s="179"/>
      <c r="X348" s="179"/>
      <c r="Y348" s="39"/>
      <c r="Z348" s="2"/>
      <c r="AA348" s="38"/>
      <c r="AB348" s="38"/>
    </row>
    <row r="349" spans="1:28" ht="22.5" customHeight="1" x14ac:dyDescent="0.2">
      <c r="U349" s="179"/>
      <c r="V349" s="179"/>
      <c r="W349" s="179"/>
      <c r="X349" s="179"/>
      <c r="Y349" s="39"/>
      <c r="Z349" s="2"/>
      <c r="AA349" s="38"/>
      <c r="AB349" s="38"/>
    </row>
    <row r="350" spans="1:28" ht="15" x14ac:dyDescent="0.2">
      <c r="U350" s="180" t="s">
        <v>105</v>
      </c>
      <c r="V350" s="181"/>
      <c r="W350" s="181"/>
      <c r="X350" s="182"/>
      <c r="Y350" s="39"/>
      <c r="Z350" s="2"/>
      <c r="AA350" s="38"/>
      <c r="AB350" s="38"/>
    </row>
    <row r="351" spans="1:28" ht="22.5" customHeight="1" x14ac:dyDescent="0.2">
      <c r="U351" s="183">
        <f>K258+K306+K320</f>
        <v>1</v>
      </c>
      <c r="V351" s="183"/>
      <c r="W351" s="183"/>
      <c r="X351" s="183"/>
      <c r="Y351" s="133" t="s">
        <v>106</v>
      </c>
      <c r="Z351" s="134"/>
      <c r="AA351" s="38"/>
      <c r="AB351" s="38"/>
    </row>
    <row r="352" spans="1:28" ht="25.5" customHeight="1" x14ac:dyDescent="0.2">
      <c r="U352" s="183">
        <f>K259+K307+K321</f>
        <v>1</v>
      </c>
      <c r="V352" s="183"/>
      <c r="W352" s="183"/>
      <c r="X352" s="183"/>
      <c r="Y352" s="134" t="s">
        <v>107</v>
      </c>
      <c r="Z352" s="176"/>
      <c r="AA352" s="38"/>
      <c r="AB352" s="38"/>
    </row>
    <row r="353" spans="21:28" ht="17.25" customHeight="1" x14ac:dyDescent="0.2">
      <c r="U353" s="177" t="str">
        <f>IF(U351=100%,"Corect",IF(U351&gt;100%,"Ați dublat unele discipline","Ați pierdut unele discipline"))</f>
        <v>Corect</v>
      </c>
      <c r="V353" s="177"/>
      <c r="W353" s="177"/>
      <c r="X353" s="177"/>
      <c r="Y353" s="178"/>
      <c r="Z353" s="178"/>
      <c r="AA353" s="38"/>
      <c r="AB353" s="38"/>
    </row>
    <row r="354" spans="21:28" x14ac:dyDescent="0.2">
      <c r="U354" s="177" t="str">
        <f>IF(U352=100%,"Corect",IF(U352&gt;100%,"Ați dublat unele discipline","Ați pierdut unele discipline"))</f>
        <v>Corect</v>
      </c>
      <c r="V354" s="177"/>
      <c r="W354" s="177"/>
      <c r="X354" s="177"/>
      <c r="Y354" s="40"/>
      <c r="Z354" s="41"/>
      <c r="AA354" s="38"/>
      <c r="AB354" s="38"/>
    </row>
    <row r="355" spans="21:28" ht="20.25" customHeight="1" x14ac:dyDescent="0.2">
      <c r="U355" s="16"/>
      <c r="V355" s="38"/>
      <c r="W355" s="38"/>
      <c r="X355" s="38"/>
      <c r="Y355" s="38"/>
      <c r="Z355" s="38"/>
      <c r="AA355" s="38"/>
      <c r="AB355" s="38"/>
    </row>
    <row r="356" spans="21:28" ht="26.25" customHeight="1" x14ac:dyDescent="0.2">
      <c r="U356" s="16"/>
      <c r="V356" s="38"/>
      <c r="W356" s="38"/>
      <c r="X356" s="38"/>
      <c r="Y356" s="38"/>
      <c r="Z356" s="38"/>
      <c r="AA356" s="38"/>
      <c r="AB356" s="38"/>
    </row>
    <row r="357" spans="21:28" ht="20.25" customHeight="1" x14ac:dyDescent="0.2">
      <c r="U357" s="16"/>
      <c r="V357" s="38"/>
      <c r="W357" s="38"/>
      <c r="X357" s="38"/>
      <c r="Y357" s="38"/>
      <c r="Z357" s="38"/>
      <c r="AA357" s="38"/>
      <c r="AB357" s="38"/>
    </row>
    <row r="358" spans="21:28" ht="18" customHeight="1" x14ac:dyDescent="0.2">
      <c r="U358" s="16"/>
      <c r="V358" s="38"/>
      <c r="W358" s="38"/>
      <c r="X358" s="38"/>
      <c r="Y358" s="38"/>
      <c r="Z358" s="38"/>
      <c r="AA358" s="38"/>
      <c r="AB358" s="38"/>
    </row>
    <row r="359" spans="21:28" ht="16.5" customHeight="1" x14ac:dyDescent="0.2">
      <c r="U359" s="16"/>
      <c r="V359" s="38"/>
      <c r="W359" s="38"/>
      <c r="X359" s="38"/>
      <c r="Y359" s="38"/>
      <c r="Z359" s="38"/>
      <c r="AA359" s="38"/>
      <c r="AB359" s="38"/>
    </row>
    <row r="360" spans="21:28" ht="8.25" customHeight="1" x14ac:dyDescent="0.2">
      <c r="U360" s="37"/>
      <c r="V360" s="3"/>
      <c r="W360" s="3"/>
      <c r="X360" s="3"/>
      <c r="Y360" s="3"/>
      <c r="Z360" s="3"/>
      <c r="AA360" s="3"/>
      <c r="AB360" s="3"/>
    </row>
    <row r="361" spans="21:28" ht="12.75" customHeight="1" x14ac:dyDescent="0.2">
      <c r="U361" s="37"/>
      <c r="V361" s="3"/>
      <c r="W361" s="3"/>
      <c r="X361" s="3"/>
      <c r="Y361" s="3"/>
      <c r="Z361" s="3"/>
      <c r="AA361" s="3"/>
      <c r="AB361" s="3"/>
    </row>
    <row r="362" spans="21:28" x14ac:dyDescent="0.2">
      <c r="U362" s="37"/>
      <c r="V362" s="3"/>
      <c r="W362" s="3"/>
      <c r="X362" s="3"/>
      <c r="Y362" s="3"/>
      <c r="Z362" s="3"/>
      <c r="AA362" s="3"/>
      <c r="AB362" s="3"/>
    </row>
    <row r="363" spans="21:28" x14ac:dyDescent="0.2">
      <c r="U363" s="21"/>
    </row>
  </sheetData>
  <sheetProtection deleteColumns="0" deleteRows="0" selectLockedCells="1" selectUnlockedCells="1"/>
  <mergeCells count="401">
    <mergeCell ref="U22:W26"/>
    <mergeCell ref="U324:X331"/>
    <mergeCell ref="B166:I166"/>
    <mergeCell ref="B170:I170"/>
    <mergeCell ref="B172:I172"/>
    <mergeCell ref="B280:I280"/>
    <mergeCell ref="B288:I288"/>
    <mergeCell ref="A295:T295"/>
    <mergeCell ref="B225:I225"/>
    <mergeCell ref="B227:I227"/>
    <mergeCell ref="B289:I289"/>
    <mergeCell ref="B290:I290"/>
    <mergeCell ref="B276:I276"/>
    <mergeCell ref="B221:I221"/>
    <mergeCell ref="B224:I224"/>
    <mergeCell ref="B278:I278"/>
    <mergeCell ref="B279:I279"/>
    <mergeCell ref="B173:T173"/>
    <mergeCell ref="B176:T176"/>
    <mergeCell ref="B177:I177"/>
    <mergeCell ref="B167:I167"/>
    <mergeCell ref="B174:I174"/>
    <mergeCell ref="N208:P208"/>
    <mergeCell ref="B186:I186"/>
    <mergeCell ref="B191:I191"/>
    <mergeCell ref="A199:J199"/>
    <mergeCell ref="A5:K5"/>
    <mergeCell ref="A13:K13"/>
    <mergeCell ref="A6:K12"/>
    <mergeCell ref="M8:T13"/>
    <mergeCell ref="M14:T14"/>
    <mergeCell ref="M32:T36"/>
    <mergeCell ref="M15:T15"/>
    <mergeCell ref="M16:T16"/>
    <mergeCell ref="M17:T18"/>
    <mergeCell ref="M19:T20"/>
    <mergeCell ref="M21:T23"/>
    <mergeCell ref="M26:T30"/>
    <mergeCell ref="A17:K17"/>
    <mergeCell ref="A18:K18"/>
    <mergeCell ref="A20:K20"/>
    <mergeCell ref="A24:K24"/>
    <mergeCell ref="A309:T309"/>
    <mergeCell ref="Q304:T305"/>
    <mergeCell ref="A265:T265"/>
    <mergeCell ref="A268:T268"/>
    <mergeCell ref="B269:I269"/>
    <mergeCell ref="A231:J231"/>
    <mergeCell ref="K231:T231"/>
    <mergeCell ref="A232:J232"/>
    <mergeCell ref="K232:T232"/>
    <mergeCell ref="A239:T239"/>
    <mergeCell ref="A240:T240"/>
    <mergeCell ref="A241:A242"/>
    <mergeCell ref="B241:I242"/>
    <mergeCell ref="J241:J242"/>
    <mergeCell ref="B281:I281"/>
    <mergeCell ref="B282:I282"/>
    <mergeCell ref="B283:I283"/>
    <mergeCell ref="K241:M241"/>
    <mergeCell ref="N241:P241"/>
    <mergeCell ref="K306:T306"/>
    <mergeCell ref="A307:J307"/>
    <mergeCell ref="K307:T307"/>
    <mergeCell ref="B247:I247"/>
    <mergeCell ref="A258:J258"/>
    <mergeCell ref="B168:T168"/>
    <mergeCell ref="A321:J321"/>
    <mergeCell ref="A320:J320"/>
    <mergeCell ref="A303:I303"/>
    <mergeCell ref="B212:I212"/>
    <mergeCell ref="B216:I216"/>
    <mergeCell ref="B284:I284"/>
    <mergeCell ref="B285:I285"/>
    <mergeCell ref="B300:I300"/>
    <mergeCell ref="B293:I293"/>
    <mergeCell ref="B301:I301"/>
    <mergeCell ref="B302:I302"/>
    <mergeCell ref="B296:I296"/>
    <mergeCell ref="B298:I298"/>
    <mergeCell ref="B299:I299"/>
    <mergeCell ref="B294:I294"/>
    <mergeCell ref="B297:I297"/>
    <mergeCell ref="B286:I286"/>
    <mergeCell ref="A318:J319"/>
    <mergeCell ref="B222:I222"/>
    <mergeCell ref="B226:I226"/>
    <mergeCell ref="B178:I178"/>
    <mergeCell ref="A228:I228"/>
    <mergeCell ref="B277:I277"/>
    <mergeCell ref="B140:I140"/>
    <mergeCell ref="B138:I138"/>
    <mergeCell ref="B141:I141"/>
    <mergeCell ref="B137:I137"/>
    <mergeCell ref="A134:A135"/>
    <mergeCell ref="B163:I164"/>
    <mergeCell ref="T163:T164"/>
    <mergeCell ref="B165:T165"/>
    <mergeCell ref="A162:T162"/>
    <mergeCell ref="U66:W66"/>
    <mergeCell ref="U79:W79"/>
    <mergeCell ref="A41:A42"/>
    <mergeCell ref="B74:I74"/>
    <mergeCell ref="A43:T43"/>
    <mergeCell ref="B66:I66"/>
    <mergeCell ref="A69:A70"/>
    <mergeCell ref="B69:I70"/>
    <mergeCell ref="U52:W52"/>
    <mergeCell ref="B65:I65"/>
    <mergeCell ref="N55:P55"/>
    <mergeCell ref="Q55:S55"/>
    <mergeCell ref="T41:T42"/>
    <mergeCell ref="B77:I77"/>
    <mergeCell ref="B78:I78"/>
    <mergeCell ref="B79:I79"/>
    <mergeCell ref="K55:M55"/>
    <mergeCell ref="B50:I50"/>
    <mergeCell ref="B51:I51"/>
    <mergeCell ref="A55:A56"/>
    <mergeCell ref="B52:I52"/>
    <mergeCell ref="B47:I47"/>
    <mergeCell ref="B55:I56"/>
    <mergeCell ref="Q69:S69"/>
    <mergeCell ref="U100:W100"/>
    <mergeCell ref="U122:W122"/>
    <mergeCell ref="A68:T68"/>
    <mergeCell ref="J69:J70"/>
    <mergeCell ref="K110:M110"/>
    <mergeCell ref="N110:P110"/>
    <mergeCell ref="Q110:S110"/>
    <mergeCell ref="B113:I113"/>
    <mergeCell ref="B110:I111"/>
    <mergeCell ref="B73:I73"/>
    <mergeCell ref="B95:I95"/>
    <mergeCell ref="B96:I96"/>
    <mergeCell ref="B100:I100"/>
    <mergeCell ref="J110:J111"/>
    <mergeCell ref="A109:T109"/>
    <mergeCell ref="B119:I119"/>
    <mergeCell ref="B120:I120"/>
    <mergeCell ref="B121:I121"/>
    <mergeCell ref="B117:I117"/>
    <mergeCell ref="B122:I122"/>
    <mergeCell ref="B72:I72"/>
    <mergeCell ref="B89:I90"/>
    <mergeCell ref="N69:P69"/>
    <mergeCell ref="B98:I98"/>
    <mergeCell ref="U146:W146"/>
    <mergeCell ref="U323:X323"/>
    <mergeCell ref="B213:I213"/>
    <mergeCell ref="A214:T214"/>
    <mergeCell ref="N198:P198"/>
    <mergeCell ref="Q197:T198"/>
    <mergeCell ref="B270:I270"/>
    <mergeCell ref="B271:I271"/>
    <mergeCell ref="Q266:S266"/>
    <mergeCell ref="B171:I171"/>
    <mergeCell ref="B188:I188"/>
    <mergeCell ref="B189:I189"/>
    <mergeCell ref="A312:T312"/>
    <mergeCell ref="A304:J305"/>
    <mergeCell ref="B313:I313"/>
    <mergeCell ref="B314:I314"/>
    <mergeCell ref="B315:I315"/>
    <mergeCell ref="Q310:S310"/>
    <mergeCell ref="K310:M310"/>
    <mergeCell ref="B146:I146"/>
    <mergeCell ref="B211:I211"/>
    <mergeCell ref="N163:P163"/>
    <mergeCell ref="A163:A164"/>
    <mergeCell ref="Q163:S163"/>
    <mergeCell ref="K89:M89"/>
    <mergeCell ref="A133:T133"/>
    <mergeCell ref="A88:T88"/>
    <mergeCell ref="N89:P89"/>
    <mergeCell ref="Q89:S89"/>
    <mergeCell ref="A89:A90"/>
    <mergeCell ref="T89:T90"/>
    <mergeCell ref="A112:T112"/>
    <mergeCell ref="T110:T111"/>
    <mergeCell ref="A110:A111"/>
    <mergeCell ref="B116:I116"/>
    <mergeCell ref="B114:I114"/>
    <mergeCell ref="J89:J90"/>
    <mergeCell ref="T69:T70"/>
    <mergeCell ref="B61:I61"/>
    <mergeCell ref="B64:I64"/>
    <mergeCell ref="A31:G31"/>
    <mergeCell ref="G32:G33"/>
    <mergeCell ref="D32:F32"/>
    <mergeCell ref="B46:I46"/>
    <mergeCell ref="B44:I44"/>
    <mergeCell ref="B45:I45"/>
    <mergeCell ref="J55:J56"/>
    <mergeCell ref="B58:I58"/>
    <mergeCell ref="A57:T57"/>
    <mergeCell ref="A54:T54"/>
    <mergeCell ref="B62:I62"/>
    <mergeCell ref="N41:P41"/>
    <mergeCell ref="K41:M41"/>
    <mergeCell ref="J41:J42"/>
    <mergeCell ref="A40:T40"/>
    <mergeCell ref="B41:I42"/>
    <mergeCell ref="B32:C32"/>
    <mergeCell ref="T55:T56"/>
    <mergeCell ref="H32:H33"/>
    <mergeCell ref="B60:I60"/>
    <mergeCell ref="B59:I59"/>
    <mergeCell ref="K69:M69"/>
    <mergeCell ref="A63:T63"/>
    <mergeCell ref="M1:T1"/>
    <mergeCell ref="A38:T38"/>
    <mergeCell ref="A19:K19"/>
    <mergeCell ref="A23:K23"/>
    <mergeCell ref="A21:K21"/>
    <mergeCell ref="M3:N3"/>
    <mergeCell ref="M5:N5"/>
    <mergeCell ref="A22:K22"/>
    <mergeCell ref="A1:K1"/>
    <mergeCell ref="A3:K3"/>
    <mergeCell ref="R3:T3"/>
    <mergeCell ref="R6:T6"/>
    <mergeCell ref="O6:Q6"/>
    <mergeCell ref="M6:N6"/>
    <mergeCell ref="R5:T5"/>
    <mergeCell ref="O3:Q3"/>
    <mergeCell ref="A37:L37"/>
    <mergeCell ref="A2:K2"/>
    <mergeCell ref="A16:K16"/>
    <mergeCell ref="Q41:S41"/>
    <mergeCell ref="A26:K29"/>
    <mergeCell ref="I32:K32"/>
    <mergeCell ref="B184:T184"/>
    <mergeCell ref="B115:I115"/>
    <mergeCell ref="B92:I92"/>
    <mergeCell ref="B93:I93"/>
    <mergeCell ref="A196:I196"/>
    <mergeCell ref="B195:I195"/>
    <mergeCell ref="B215:I215"/>
    <mergeCell ref="T134:T135"/>
    <mergeCell ref="B134:I135"/>
    <mergeCell ref="J163:J164"/>
    <mergeCell ref="K163:M163"/>
    <mergeCell ref="B145:I145"/>
    <mergeCell ref="B139:I139"/>
    <mergeCell ref="A142:T142"/>
    <mergeCell ref="B143:I143"/>
    <mergeCell ref="B144:I144"/>
    <mergeCell ref="Q134:S134"/>
    <mergeCell ref="K134:M134"/>
    <mergeCell ref="J134:J135"/>
    <mergeCell ref="B194:I194"/>
    <mergeCell ref="B179:I179"/>
    <mergeCell ref="B180:I180"/>
    <mergeCell ref="B99:I99"/>
    <mergeCell ref="N134:P134"/>
    <mergeCell ref="P327:Q327"/>
    <mergeCell ref="B316:I316"/>
    <mergeCell ref="A306:J306"/>
    <mergeCell ref="L327:M327"/>
    <mergeCell ref="B327:G327"/>
    <mergeCell ref="P326:Q326"/>
    <mergeCell ref="A4:K4"/>
    <mergeCell ref="N310:P310"/>
    <mergeCell ref="A310:A311"/>
    <mergeCell ref="B181:T181"/>
    <mergeCell ref="M4:N4"/>
    <mergeCell ref="B219:I219"/>
    <mergeCell ref="B220:I220"/>
    <mergeCell ref="B48:I48"/>
    <mergeCell ref="B182:I182"/>
    <mergeCell ref="B175:I175"/>
    <mergeCell ref="B183:I183"/>
    <mergeCell ref="A207:T207"/>
    <mergeCell ref="A197:J198"/>
    <mergeCell ref="J208:J209"/>
    <mergeCell ref="A210:T210"/>
    <mergeCell ref="K208:M208"/>
    <mergeCell ref="A208:A209"/>
    <mergeCell ref="B208:I209"/>
    <mergeCell ref="U3:X3"/>
    <mergeCell ref="U4:X4"/>
    <mergeCell ref="U5:X5"/>
    <mergeCell ref="U6:X6"/>
    <mergeCell ref="B217:I217"/>
    <mergeCell ref="A136:T136"/>
    <mergeCell ref="A118:T118"/>
    <mergeCell ref="U7:X7"/>
    <mergeCell ref="U8:X8"/>
    <mergeCell ref="U36:V36"/>
    <mergeCell ref="U34:V34"/>
    <mergeCell ref="U35:V35"/>
    <mergeCell ref="B75:I75"/>
    <mergeCell ref="A91:T91"/>
    <mergeCell ref="A97:T97"/>
    <mergeCell ref="U15:X19"/>
    <mergeCell ref="O5:Q5"/>
    <mergeCell ref="R4:T4"/>
    <mergeCell ref="O4:Q4"/>
    <mergeCell ref="A15:K15"/>
    <mergeCell ref="B185:I185"/>
    <mergeCell ref="A200:J200"/>
    <mergeCell ref="B169:I169"/>
    <mergeCell ref="A14:K14"/>
    <mergeCell ref="U352:X352"/>
    <mergeCell ref="J327:K327"/>
    <mergeCell ref="H327:I327"/>
    <mergeCell ref="H326:I326"/>
    <mergeCell ref="L326:M326"/>
    <mergeCell ref="N326:O326"/>
    <mergeCell ref="P324:Q325"/>
    <mergeCell ref="A324:A325"/>
    <mergeCell ref="P328:Q328"/>
    <mergeCell ref="H328:I328"/>
    <mergeCell ref="B326:G326"/>
    <mergeCell ref="J325:K325"/>
    <mergeCell ref="N325:O325"/>
    <mergeCell ref="J324:O324"/>
    <mergeCell ref="R324:T324"/>
    <mergeCell ref="A328:G328"/>
    <mergeCell ref="J326:K326"/>
    <mergeCell ref="H324:I325"/>
    <mergeCell ref="J328:K328"/>
    <mergeCell ref="L328:M328"/>
    <mergeCell ref="N328:O328"/>
    <mergeCell ref="B324:G325"/>
    <mergeCell ref="N327:O327"/>
    <mergeCell ref="Y352:Z352"/>
    <mergeCell ref="U353:X353"/>
    <mergeCell ref="Y353:Z353"/>
    <mergeCell ref="U354:X354"/>
    <mergeCell ref="U348:X349"/>
    <mergeCell ref="U350:X350"/>
    <mergeCell ref="U351:X351"/>
    <mergeCell ref="A266:A267"/>
    <mergeCell ref="J266:J267"/>
    <mergeCell ref="K266:M266"/>
    <mergeCell ref="N266:P266"/>
    <mergeCell ref="B266:I267"/>
    <mergeCell ref="T266:T267"/>
    <mergeCell ref="B310:I311"/>
    <mergeCell ref="J310:J311"/>
    <mergeCell ref="B272:I272"/>
    <mergeCell ref="B287:I287"/>
    <mergeCell ref="B274:I274"/>
    <mergeCell ref="B275:I275"/>
    <mergeCell ref="B291:I291"/>
    <mergeCell ref="B292:I292"/>
    <mergeCell ref="K305:M305"/>
    <mergeCell ref="N305:P305"/>
    <mergeCell ref="L325:M325"/>
    <mergeCell ref="Y351:Z351"/>
    <mergeCell ref="A223:T223"/>
    <mergeCell ref="K199:T199"/>
    <mergeCell ref="A49:T49"/>
    <mergeCell ref="K321:T321"/>
    <mergeCell ref="K320:T320"/>
    <mergeCell ref="K319:M319"/>
    <mergeCell ref="Q318:T319"/>
    <mergeCell ref="A323:B323"/>
    <mergeCell ref="A76:T76"/>
    <mergeCell ref="A71:T71"/>
    <mergeCell ref="T310:T311"/>
    <mergeCell ref="N319:P319"/>
    <mergeCell ref="A317:I317"/>
    <mergeCell ref="B94:H94"/>
    <mergeCell ref="B273:I273"/>
    <mergeCell ref="B192:I192"/>
    <mergeCell ref="A229:J230"/>
    <mergeCell ref="Q229:T230"/>
    <mergeCell ref="K230:M230"/>
    <mergeCell ref="N230:P230"/>
    <mergeCell ref="Q208:S208"/>
    <mergeCell ref="T208:T209"/>
    <mergeCell ref="A218:T218"/>
    <mergeCell ref="B187:T187"/>
    <mergeCell ref="B190:T190"/>
    <mergeCell ref="B193:T193"/>
    <mergeCell ref="Q241:S241"/>
    <mergeCell ref="T241:T242"/>
    <mergeCell ref="A243:T243"/>
    <mergeCell ref="B244:I244"/>
    <mergeCell ref="B245:I245"/>
    <mergeCell ref="B246:I246"/>
    <mergeCell ref="K200:T200"/>
    <mergeCell ref="K198:M198"/>
    <mergeCell ref="K258:T258"/>
    <mergeCell ref="K259:T259"/>
    <mergeCell ref="B248:I248"/>
    <mergeCell ref="B249:I249"/>
    <mergeCell ref="B250:I250"/>
    <mergeCell ref="A251:T251"/>
    <mergeCell ref="B252:I252"/>
    <mergeCell ref="B253:I253"/>
    <mergeCell ref="B254:I254"/>
    <mergeCell ref="A255:I255"/>
    <mergeCell ref="A256:J257"/>
    <mergeCell ref="Q256:T257"/>
    <mergeCell ref="K257:M257"/>
    <mergeCell ref="N257:P257"/>
    <mergeCell ref="A259:J259"/>
  </mergeCells>
  <phoneticPr fontId="5" type="noConversion"/>
  <conditionalFormatting sqref="U323 L35:L36 U34:U36 U3:U8">
    <cfRule type="cellIs" dxfId="29" priority="165" operator="equal">
      <formula>"E bine"</formula>
    </cfRule>
  </conditionalFormatting>
  <conditionalFormatting sqref="U323 U34:U36 U3:U8">
    <cfRule type="cellIs" dxfId="28" priority="164" operator="equal">
      <formula>"NU e bine"</formula>
    </cfRule>
  </conditionalFormatting>
  <conditionalFormatting sqref="U34:V36 U3:U8">
    <cfRule type="cellIs" dxfId="27" priority="157" operator="equal">
      <formula>"Suma trebuie să fie 52"</formula>
    </cfRule>
    <cfRule type="cellIs" dxfId="26" priority="158" operator="equal">
      <formula>"Corect"</formula>
    </cfRule>
    <cfRule type="cellIs" dxfId="25" priority="159" operator="equal">
      <formula>SUM($B$34:$J$34)</formula>
    </cfRule>
    <cfRule type="cellIs" dxfId="24" priority="160" operator="lessThan">
      <formula>"(SUM(B28:K28)=52"</formula>
    </cfRule>
    <cfRule type="cellIs" dxfId="23" priority="161" operator="equal">
      <formula>52</formula>
    </cfRule>
    <cfRule type="cellIs" dxfId="22" priority="162" operator="equal">
      <formula>$K$34</formula>
    </cfRule>
    <cfRule type="cellIs" dxfId="21" priority="163" operator="equal">
      <formula>$B$34:$K$34=52</formula>
    </cfRule>
  </conditionalFormatting>
  <conditionalFormatting sqref="U323:V323 U34:V36 U3:U8">
    <cfRule type="cellIs" dxfId="20" priority="152" operator="equal">
      <formula>"Suma trebuie să fie 52"</formula>
    </cfRule>
    <cfRule type="cellIs" dxfId="19" priority="156" operator="equal">
      <formula>"Corect"</formula>
    </cfRule>
  </conditionalFormatting>
  <conditionalFormatting sqref="U323:X323 U34:V36">
    <cfRule type="cellIs" dxfId="18" priority="155" operator="equal">
      <formula>"Corect"</formula>
    </cfRule>
  </conditionalFormatting>
  <conditionalFormatting sqref="U66:W67 U79:W86 U100:W107 U122:W132 U146:W160 U52:W53">
    <cfRule type="cellIs" dxfId="17" priority="153" operator="equal">
      <formula>"E trebuie să fie cel puțin egal cu C+VP"</formula>
    </cfRule>
    <cfRule type="cellIs" dxfId="16" priority="154" operator="equal">
      <formula>"Corect"</formula>
    </cfRule>
  </conditionalFormatting>
  <conditionalFormatting sqref="U323:V323">
    <cfRule type="cellIs" dxfId="15" priority="128" operator="equal">
      <formula>"Nu corespunde cu tabelul de opționale"</formula>
    </cfRule>
    <cfRule type="cellIs" dxfId="14" priority="131" operator="equal">
      <formula>"Suma trebuie să fie 52"</formula>
    </cfRule>
    <cfRule type="cellIs" dxfId="13" priority="132" operator="equal">
      <formula>"Corect"</formula>
    </cfRule>
    <cfRule type="cellIs" dxfId="12" priority="133" operator="equal">
      <formula>SUM($B$34:$J$34)</formula>
    </cfRule>
    <cfRule type="cellIs" dxfId="11" priority="134" operator="lessThan">
      <formula>"(SUM(B28:K28)=52"</formula>
    </cfRule>
    <cfRule type="cellIs" dxfId="10" priority="135" operator="equal">
      <formula>52</formula>
    </cfRule>
    <cfRule type="cellIs" dxfId="9" priority="136" operator="equal">
      <formula>$K$34</formula>
    </cfRule>
    <cfRule type="cellIs" dxfId="8" priority="137" operator="equal">
      <formula>$B$34:$K$34=52</formula>
    </cfRule>
  </conditionalFormatting>
  <conditionalFormatting sqref="U3:U8">
    <cfRule type="cellIs" dxfId="7" priority="116" operator="equal">
      <formula>"Trebuie alocate cel puțin 20 de ore pe săptămână"</formula>
    </cfRule>
  </conditionalFormatting>
  <conditionalFormatting sqref="U34:V34">
    <cfRule type="cellIs" dxfId="6" priority="18" operator="equal">
      <formula>"Correct"</formula>
    </cfRule>
  </conditionalFormatting>
  <conditionalFormatting sqref="U354">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U353">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count="14">
    <dataValidation type="list" allowBlank="1" showInputMessage="1" showErrorMessage="1" sqref="Q44:S47 WVY143:WWA145 WMC143:WME145 WCG143:WCI145 VSK143:VSM145 VIO143:VIQ145 UYS143:UYU145 UOW143:UOY145 UFA143:UFC145 TVE143:TVG145 TLI143:TLK145 TBM143:TBO145 SRQ143:SRS145 SHU143:SHW145 RXY143:RYA145 ROC143:ROE145 REG143:REI145 QUK143:QUM145 QKO143:QKQ145 QAS143:QAU145 PQW143:PQY145 PHA143:PHC145 OXE143:OXG145 ONI143:ONK145 ODM143:ODO145 NTQ143:NTS145 NJU143:NJW145 MZY143:NAA145 MQC143:MQE145 MGG143:MGI145 LWK143:LWM145 LMO143:LMQ145 LCS143:LCU145 KSW143:KSY145 KJA143:KJC145 JZE143:JZG145 JPI143:JPK145 JFM143:JFO145 IVQ143:IVS145 ILU143:ILW145 IBY143:ICA145 HSC143:HSE145 HIG143:HII145 GYK143:GYM145 GOO143:GOQ145 GES143:GEU145 FUW143:FUY145 FLA143:FLC145 FBE143:FBG145 ERI143:ERK145 EHM143:EHO145 DXQ143:DXS145 DNU143:DNW145 DDY143:DEA145 CUC143:CUE145 CKG143:CKI145 CAK143:CAM145 BQO143:BQQ145 BGS143:BGU145 AWW143:AWY145 ANA143:ANC145 ADE143:ADG145 TI143:TK145 JM143:JO145 Q143:S145 WVY137:WWA141 WMC137:WME141 WCG137:WCI141 VSK137:VSM141 VIO137:VIQ141 UYS137:UYU141 UOW137:UOY141 UFA137:UFC141 TVE137:TVG141 TLI137:TLK141 TBM137:TBO141 SRQ137:SRS141 SHU137:SHW141 RXY137:RYA141 ROC137:ROE141 REG137:REI141 QUK137:QUM141 QKO137:QKQ141 QAS137:QAU141 PQW137:PQY141 PHA137:PHC141 OXE137:OXG141 ONI137:ONK141 ODM137:ODO141 NTQ137:NTS141 NJU137:NJW141 MZY137:NAA141 MQC137:MQE141 MGG137:MGI141 LWK137:LWM141 LMO137:LMQ141 LCS137:LCU141 KSW137:KSY141 KJA137:KJC141 JZE137:JZG141 JPI137:JPK141 JFM137:JFO141 IVQ137:IVS141 ILU137:ILW141 IBY137:ICA141 HSC137:HSE141 HIG137:HII141 GYK137:GYM141 GOO137:GOQ141 GES137:GEU141 FUW137:FUY141 FLA137:FLC141 FBE137:FBG141 ERI137:ERK141 EHM137:EHO141 DXQ137:DXS141 DNU137:DNW141 DDY137:DEA141 CUC137:CUE141 CKG137:CKI141 CAK137:CAM141 BQO137:BQQ141 BGS137:BGU141 AWW137:AWY141 ANA137:ANC141 ADE137:ADG141 TI137:TK141 JM137:JO141 Q137:S141 WVY119:WWA121 WMC119:WME121 WCG119:WCI121 VSK119:VSM121 VIO119:VIQ121 UYS119:UYU121 UOW119:UOY121 UFA119:UFC121 TVE119:TVG121 TLI119:TLK121 TBM119:TBO121 SRQ119:SRS121 SHU119:SHW121 RXY119:RYA121 ROC119:ROE121 REG119:REI121 QUK119:QUM121 QKO119:QKQ121 QAS119:QAU121 PQW119:PQY121 PHA119:PHC121 OXE119:OXG121 ONI119:ONK121 ODM119:ODO121 NTQ119:NTS121 NJU119:NJW121 MZY119:NAA121 MQC119:MQE121 MGG119:MGI121 LWK119:LWM121 LMO119:LMQ121 LCS119:LCU121 KSW119:KSY121 KJA119:KJC121 JZE119:JZG121 JPI119:JPK121 JFM119:JFO121 IVQ119:IVS121 ILU119:ILW121 IBY119:ICA121 HSC119:HSE121 HIG119:HII121 GYK119:GYM121 GOO119:GOQ121 GES119:GEU121 FUW119:FUY121 FLA119:FLC121 FBE119:FBG121 ERI119:ERK121 EHM119:EHO121 DXQ119:DXS121 DNU119:DNW121 DDY119:DEA121 CUC119:CUE121 CKG119:CKI121 CAK119:CAM121 BQO119:BQQ121 BGS119:BGU121 AWW119:AWY121 ANA119:ANC121 ADE119:ADG121 TI119:TK121 JM119:JO121 Q119:S121 WVY113:WWA117 WMC113:WME117 WCG113:WCI117 VSK113:VSM117 VIO113:VIQ117 UYS113:UYU117 UOW113:UOY117 UFA113:UFC117 TVE113:TVG117 TLI113:TLK117 TBM113:TBO117 SRQ113:SRS117 SHU113:SHW117 RXY113:RYA117 ROC113:ROE117 REG113:REI117 QUK113:QUM117 QKO113:QKQ117 QAS113:QAU117 PQW113:PQY117 PHA113:PHC117 OXE113:OXG117 ONI113:ONK117 ODM113:ODO117 NTQ113:NTS117 NJU113:NJW117 MZY113:NAA117 MQC113:MQE117 MGG113:MGI117 LWK113:LWM117 LMO113:LMQ117 LCS113:LCU117 KSW113:KSY117 KJA113:KJC117 JZE113:JZG117 JPI113:JPK117 JFM113:JFO117 IVQ113:IVS117 ILU113:ILW117 IBY113:ICA117 HSC113:HSE117 HIG113:HII117 GYK113:GYM117 GOO113:GOQ117 GES113:GEU117 FUW113:FUY117 FLA113:FLC117 FBE113:FBG117 ERI113:ERK117 EHM113:EHO117 DXQ113:DXS117 DNU113:DNW117 DDY113:DEA117 CUC113:CUE117 CKG113:CKI117 CAK113:CAM117 BQO113:BQQ117 BGS113:BGU117 AWW113:AWY117 ANA113:ANC117 ADE113:ADG117 TI113:TK117 JM113:JO117 Q113:S117 WVY92:WWA96 WMC92:WME96 WCG92:WCI96 VSK92:VSM96 VIO92:VIQ96 UYS92:UYU96 UOW92:UOY96 UFA92:UFC96 TVE92:TVG96 TLI92:TLK96 TBM92:TBO96 SRQ92:SRS96 SHU92:SHW96 RXY92:RYA96 ROC92:ROE96 REG92:REI96 QUK92:QUM96 QKO92:QKQ96 QAS92:QAU96 PQW92:PQY96 PHA92:PHC96 OXE92:OXG96 ONI92:ONK96 ODM92:ODO96 NTQ92:NTS96 NJU92:NJW96 MZY92:NAA96 MQC92:MQE96 MGG92:MGI96 LWK92:LWM96 LMO92:LMQ96 LCS92:LCU96 KSW92:KSY96 KJA92:KJC96 JZE92:JZG96 JPI92:JPK96 JFM92:JFO96 IVQ92:IVS96 ILU92:ILW96 IBY92:ICA96 HSC92:HSE96 HIG92:HII96 GYK92:GYM96 GOO92:GOQ96 GES92:GEU96 FUW92:FUY96 FLA92:FLC96 FBE92:FBG96 ERI92:ERK96 EHM92:EHO96 DXQ92:DXS96 DNU92:DNW96 DDY92:DEA96 CUC92:CUE96 CKG92:CKI96 CAK92:CAM96 BQO92:BQQ96 BGS92:BGU96 AWW92:AWY96 ANA92:ANC96 ADE92:ADG96 TI92:TK96 JM92:JO96 Q92:S96 WVY77:WWA78 WMC77:WME78 WCG77:WCI78 VSK77:VSM78 VIO77:VIQ78 UYS77:UYU78 UOW77:UOY78 UFA77:UFC78 TVE77:TVG78 TLI77:TLK78 TBM77:TBO78 SRQ77:SRS78 SHU77:SHW78 RXY77:RYA78 ROC77:ROE78 REG77:REI78 QUK77:QUM78 QKO77:QKQ78 QAS77:QAU78 PQW77:PQY78 PHA77:PHC78 OXE77:OXG78 ONI77:ONK78 ODM77:ODO78 NTQ77:NTS78 NJU77:NJW78 MZY77:NAA78 MQC77:MQE78 MGG77:MGI78 LWK77:LWM78 LMO77:LMQ78 LCS77:LCU78 KSW77:KSY78 KJA77:KJC78 JZE77:JZG78 JPI77:JPK78 JFM77:JFO78 IVQ77:IVS78 ILU77:ILW78 IBY77:ICA78 HSC77:HSE78 HIG77:HII78 GYK77:GYM78 GOO77:GOQ78 GES77:GEU78 FUW77:FUY78 FLA77:FLC78 FBE77:FBG78 ERI77:ERK78 EHM77:EHO78 DXQ77:DXS78 DNU77:DNW78 DDY77:DEA78 CUC77:CUE78 CKG77:CKI78 CAK77:CAM78 BQO77:BQQ78 BGS77:BGU78 AWW77:AWY78 ANA77:ANC78 ADE77:ADG78 TI77:TK78 JM77:JO78 Q77:S78 WVY72:WWA75 WMC72:WME75 WCG72:WCI75 VSK72:VSM75 VIO72:VIQ75 UYS72:UYU75 UOW72:UOY75 UFA72:UFC75 TVE72:TVG75 TLI72:TLK75 TBM72:TBO75 SRQ72:SRS75 SHU72:SHW75 RXY72:RYA75 ROC72:ROE75 REG72:REI75 QUK72:QUM75 QKO72:QKQ75 QAS72:QAU75 PQW72:PQY75 PHA72:PHC75 OXE72:OXG75 ONI72:ONK75 ODM72:ODO75 NTQ72:NTS75 NJU72:NJW75 MZY72:NAA75 MQC72:MQE75 MGG72:MGI75 LWK72:LWM75 LMO72:LMQ75 LCS72:LCU75 KSW72:KSY75 KJA72:KJC75 JZE72:JZG75 JPI72:JPK75 JFM72:JFO75 IVQ72:IVS75 ILU72:ILW75 IBY72:ICA75 HSC72:HSE75 HIG72:HII75 GYK72:GYM75 GOO72:GOQ75 GES72:GEU75 FUW72:FUY75 FLA72:FLC75 FBE72:FBG75 ERI72:ERK75 EHM72:EHO75 DXQ72:DXS75 DNU72:DNW75 DDY72:DEA75 CUC72:CUE75 CKG72:CKI75 CAK72:CAM75 BQO72:BQQ75 BGS72:BGU75 AWW72:AWY75 ANA72:ANC75 ADE72:ADG75 TI72:TK75 JM72:JO75 Q72:S75 WVY64:WWA65 WMC64:WME65 WCG64:WCI65 VSK64:VSM65 VIO64:VIQ65 UYS64:UYU65 UOW64:UOY65 UFA64:UFC65 TVE64:TVG65 TLI64:TLK65 TBM64:TBO65 SRQ64:SRS65 SHU64:SHW65 RXY64:RYA65 ROC64:ROE65 REG64:REI65 QUK64:QUM65 QKO64:QKQ65 QAS64:QAU65 PQW64:PQY65 PHA64:PHC65 OXE64:OXG65 ONI64:ONK65 ODM64:ODO65 NTQ64:NTS65 NJU64:NJW65 MZY64:NAA65 MQC64:MQE65 MGG64:MGI65 LWK64:LWM65 LMO64:LMQ65 LCS64:LCU65 KSW64:KSY65 KJA64:KJC65 JZE64:JZG65 JPI64:JPK65 JFM64:JFO65 IVQ64:IVS65 ILU64:ILW65 IBY64:ICA65 HSC64:HSE65 HIG64:HII65 GYK64:GYM65 GOO64:GOQ65 GES64:GEU65 FUW64:FUY65 FLA64:FLC65 FBE64:FBG65 ERI64:ERK65 EHM64:EHO65 DXQ64:DXS65 DNU64:DNW65 DDY64:DEA65 CUC64:CUE65 CKG64:CKI65 CAK64:CAM65 BQO64:BQQ65 BGS64:BGU65 AWW64:AWY65 ANA64:ANC65 ADE64:ADG65 TI64:TK65 JM64:JO65 Q64:S65 WVY58:WWA61 WMC58:WME61 WCG58:WCI61 VSK58:VSM61 VIO58:VIQ61 UYS58:UYU61 UOW58:UOY61 UFA58:UFC61 TVE58:TVG61 TLI58:TLK61 TBM58:TBO61 SRQ58:SRS61 SHU58:SHW61 RXY58:RYA61 ROC58:ROE61 REG58:REI61 QUK58:QUM61 QKO58:QKQ61 QAS58:QAU61 PQW58:PQY61 PHA58:PHC61 OXE58:OXG61 ONI58:ONK61 ODM58:ODO61 NTQ58:NTS61 NJU58:NJW61 MZY58:NAA61 MQC58:MQE61 MGG58:MGI61 LWK58:LWM61 LMO58:LMQ61 LCS58:LCU61 KSW58:KSY61 KJA58:KJC61 JZE58:JZG61 JPI58:JPK61 JFM58:JFO61 IVQ58:IVS61 ILU58:ILW61 IBY58:ICA61 HSC58:HSE61 HIG58:HII61 GYK58:GYM61 GOO58:GOQ61 GES58:GEU61 FUW58:FUY61 FLA58:FLC61 FBE58:FBG61 ERI58:ERK61 EHM58:EHO61 DXQ58:DXS61 DNU58:DNW61 DDY58:DEA61 CUC58:CUE61 CKG58:CKI61 CAK58:CAM61 BQO58:BQQ61 BGS58:BGU61 AWW58:AWY61 ANA58:ANC61 ADE58:ADG61 TI58:TK61 JM58:JO61 Q58:S61 WVY50:WWA51 WMC50:WME51 WCG50:WCI51 VSK50:VSM51 VIO50:VIQ51 UYS50:UYU51 UOW50:UOY51 UFA50:UFC51 TVE50:TVG51 TLI50:TLK51 TBM50:TBO51 SRQ50:SRS51 SHU50:SHW51 RXY50:RYA51 ROC50:ROE51 REG50:REI51 QUK50:QUM51 QKO50:QKQ51 QAS50:QAU51 PQW50:PQY51 PHA50:PHC51 OXE50:OXG51 ONI50:ONK51 ODM50:ODO51 NTQ50:NTS51 NJU50:NJW51 MZY50:NAA51 MQC50:MQE51 MGG50:MGI51 LWK50:LWM51 LMO50:LMQ51 LCS50:LCU51 KSW50:KSY51 KJA50:KJC51 JZE50:JZG51 JPI50:JPK51 JFM50:JFO51 IVQ50:IVS51 ILU50:ILW51 IBY50:ICA51 HSC50:HSE51 HIG50:HII51 GYK50:GYM51 GOO50:GOQ51 GES50:GEU51 FUW50:FUY51 FLA50:FLC51 FBE50:FBG51 ERI50:ERK51 EHM50:EHO51 DXQ50:DXS51 DNU50:DNW51 DDY50:DEA51 CUC50:CUE51 CKG50:CKI51 CAK50:CAM51 BQO50:BQQ51 BGS50:BGU51 AWW50:AWY51 ANA50:ANC51 ADE50:ADG51 TI50:TK51 JM50:JO51 Q50:S51 WVY44:WWA47 WMC44:WME47 WCG44:WCI47 VSK44:VSM47 VIO44:VIQ47 UYS44:UYU47 UOW44:UOY47 UFA44:UFC47 TVE44:TVG47 TLI44:TLK47 TBM44:TBO47 SRQ44:SRS47 SHU44:SHW47 RXY44:RYA47 ROC44:ROE47 REG44:REI47 QUK44:QUM47 QKO44:QKQ47 QAS44:QAU47 PQW44:PQY47 PHA44:PHC47 OXE44:OXG47 ONI44:ONK47 ODM44:ODO47 NTQ44:NTS47 NJU44:NJW47 MZY44:NAA47 MQC44:MQE47 MGG44:MGI47 LWK44:LWM47 LMO44:LMQ47 LCS44:LCU47 KSW44:KSY47 KJA44:KJC47 JZE44:JZG47 JPI44:JPK47 JFM44:JFO47 IVQ44:IVS47 ILU44:ILW47 IBY44:ICA47 HSC44:HSE47 HIG44:HII47 GYK44:GYM47 GOO44:GOQ47 GES44:GEU47 FUW44:FUY47 FLA44:FLC47 FBE44:FBG47 ERI44:ERK47 EHM44:EHO47 DXQ44:DXS47 DNU44:DNW47 DDY44:DEA47 CUC44:CUE47 CKG44:CKI47 CAK44:CAM47 BQO44:BQQ47 BGS44:BGU47 AWW44:AWY47 ANA44:ANC47 ADE44:ADG47 TI44:TK47 JM44:JO47 Q98:T99 WCG217:WCJ217 VSK217:VSN217 VIO217:VIR217 UYS217:UYV217 UOW217:UOZ217 UFA217:UFD217 TVE217:TVH217 TLI217:TLL217 TBM217:TBP217 SRQ217:SRT217 SHU217:SHX217 RXY217:RYB217 ROC217:ROF217 REG217:REJ217 QUK217:QUN217 QKO217:QKR217 QAS217:QAV217 PQW217:PQZ217 PHA217:PHD217 OXE217:OXH217 ONI217:ONL217 ODM217:ODP217 NTQ217:NTT217 NJU217:NJX217 MZY217:NAB217 MQC217:MQF217 MGG217:MGJ217 LWK217:LWN217 LMO217:LMR217 LCS217:LCV217 KSW217:KSZ217 KJA217:KJD217 JZE217:JZH217 JPI217:JPL217 JFM217:JFP217 IVQ217:IVT217 ILU217:ILX217 IBY217:ICB217 HSC217:HSF217 HIG217:HIJ217 GYK217:GYN217 GOO217:GOR217 GES217:GEV217 FUW217:FUZ217 FLA217:FLD217 FBE217:FBH217 ERI217:ERL217 EHM217:EHP217 DXQ217:DXT217 DNU217:DNX217 DDY217:DEB217 CUC217:CUF217 CKG217:CKJ217 CAK217:CAN217 BQO217:BQR217 BGS217:BGV217 AWW217:AWZ217 ANA217:AND217 ADE217:ADH217 TI217:TL217 JM217:JP217 WVY215:WWB215 WMC215:WMF215 WCG215:WCJ215 VSK215:VSN215 VIO215:VIR215 UYS215:UYV215 UOW215:UOZ215 UFA215:UFD215 TVE215:TVH215 TLI215:TLL215 TBM215:TBP215 SRQ215:SRT215 SHU215:SHX215 RXY215:RYB215 ROC215:ROF215 REG215:REJ215 QUK215:QUN215 QKO215:QKR215 QAS215:QAV215 PQW215:PQZ215 PHA215:PHD215 OXE215:OXH215 ONI215:ONL215 ODM215:ODP215 NTQ215:NTT215 NJU215:NJX215 MZY215:NAB215 MQC215:MQF215 MGG215:MGJ215 LWK215:LWN215 LMO215:LMR215 LCS215:LCV215 KSW215:KSZ215 KJA215:KJD215 JZE215:JZH215 JPI215:JPL215 JFM215:JFP215 IVQ215:IVT215 ILU215:ILX215 IBY215:ICB215 HSC215:HSF215 HIG215:HIJ215 GYK215:GYN215 GOO215:GOR215 GES215:GEV215 FUW215:FUZ215 FLA215:FLD215 FBE215:FBH215 ERI215:ERL215 EHM215:EHP215 DXQ215:DXT215 DNU215:DNX215 DDY215:DEB215 CUC215:CUF215 CKG215:CKJ215 CAK215:CAN215 BQO215:BQR215 BGS215:BGV215 AWW215:AWZ215 ANA215:AND215 ADE215:ADH215 TI215:TL215 JM215:JP215 WMC217:WMF217 WVY213:WWB213 WMC213:WMF213 WCG213:WCJ213 VSK213:VSN213 VIO213:VIR213 UYS213:UYV213 UOW213:UOZ213 UFA213:UFD213 TVE213:TVH213 TLI213:TLL213 TBM213:TBP213 SRQ213:SRT213 SHU213:SHX213 RXY213:RYB213 ROC213:ROF213 REG213:REJ213 QUK213:QUN213 QKO213:QKR213 QAS213:QAV213 PQW213:PQZ213 PHA213:PHD213 OXE213:OXH213 ONI213:ONL213 ODM213:ODP213 NTQ213:NTT213 NJU213:NJX213 MZY213:NAB213 MQC213:MQF213 MGG213:MGJ213 LWK213:LWN213 LMO213:LMR213 LCS213:LCV213 KSW213:KSZ213 KJA213:KJD213 JZE213:JZH213 JPI213:JPL213 JFM213:JFP213 IVQ213:IVT213 ILU213:ILX213 IBY213:ICB213 HSC213:HSF213 HIG213:HIJ213 GYK213:GYN213 GOO213:GOR213 GES213:GEV213 FUW213:FUZ213 FLA213:FLD213 FBE213:FBH213 ERI213:ERL213 EHM213:EHP213 DXQ213:DXT213 DNU213:DNX213 DDY213:DEB213 CUC213:CUF213 CKG213:CKJ213 CAK213:CAN213 BQO213:BQR213 BGS213:BGV213 AWW213:AWZ213 ANA213:AND213 ADE213:ADH213 TI213:TL213 JM213:JP213 WVY217:WWB217 WVY211:WWB211 WMC211:WMF211 WCG211:WCJ211 VSK211:VSN211 VIO211:VIR211 UYS211:UYV211 UOW211:UOZ211 UFA211:UFD211 TVE211:TVH211 TLI211:TLL211 TBM211:TBP211 SRQ211:SRT211 SHU211:SHX211 RXY211:RYB211 ROC211:ROF211 REG211:REJ211 QUK211:QUN211 QKO211:QKR211 QAS211:QAV211 PQW211:PQZ211 PHA211:PHD211 OXE211:OXH211 ONI211:ONL211 ODM211:ODP211 NTQ211:NTT211 NJU211:NJX211 MZY211:NAB211 MQC211:MQF211 MGG211:MGJ211 LWK211:LWN211 LMO211:LMR211 LCS211:LCV211 KSW211:KSZ211 KJA211:KJD211 JZE211:JZH211 JPI211:JPL211 JFM211:JFP211 IVQ211:IVT211 ILU211:ILX211 IBY211:ICB211 HSC211:HSF211 HIG211:HIJ211 GYK211:GYN211 GOO211:GOR211 GES211:GEV211 FUW211:FUZ211 FLA211:FLD211 FBE211:FBH211 ERI211:ERL211 EHM211:EHP211 DXQ211:DXT211 DNU211:DNX211 DDY211:DEB211 CUC211:CUF211 CKG211:CKJ211 CAK211:CAN211 BQO211:BQR211 BGS211:BGV211 AWW211:AWZ211 ANA211:AND211 ADE211:ADH211 TI211:TL211 JM211:JP211 WVY194:WWB195 WMC194:WMF195 WCG194:WCJ195 VSK194:VSN195 VIO194:VIR195 UYS194:UYV195 UOW194:UOZ195 UFA194:UFD195 TVE194:TVH195 TLI194:TLL195 TBM194:TBP195 SRQ194:SRT195 SHU194:SHX195 RXY194:RYB195 ROC194:ROF195 REG194:REJ195 QUK194:QUN195 QKO194:QKR195 QAS194:QAV195 PQW194:PQZ195 PHA194:PHD195 OXE194:OXH195 ONI194:ONL195 ODM194:ODP195 NTQ194:NTT195 NJU194:NJX195 MZY194:NAB195 MQC194:MQF195 MGG194:MGJ195 LWK194:LWN195 LMO194:LMR195 LCS194:LCV195 KSW194:KSZ195 KJA194:KJD195 JZE194:JZH195 JPI194:JPL195 JFM194:JFP195 IVQ194:IVT195 ILU194:ILX195 IBY194:ICB195 HSC194:HSF195 HIG194:HIJ195 GYK194:GYN195 GOO194:GOR195 GES194:GEV195 FUW194:FUZ195 FLA194:FLD195 FBE194:FBH195 ERI194:ERL195 EHM194:EHP195 DXQ194:DXT195 DNU194:DNX195 DDY194:DEB195 CUC194:CUF195 CKG194:CKJ195 CAK194:CAN195 BQO194:BQR195 BGS194:BGV195 AWW194:AWZ195 ANA194:AND195 ADE194:ADH195 TI194:TL195 JM194:JP195 Q194:T195 WVY191:WWB192 WMC191:WMF192 WCG191:WCJ192 VSK191:VSN192 VIO191:VIR192 UYS191:UYV192 UOW191:UOZ192 UFA191:UFD192 TVE191:TVH192 TLI191:TLL192 TBM191:TBP192 SRQ191:SRT192 SHU191:SHX192 RXY191:RYB192 ROC191:ROF192 REG191:REJ192 QUK191:QUN192 QKO191:QKR192 QAS191:QAV192 PQW191:PQZ192 PHA191:PHD192 OXE191:OXH192 ONI191:ONL192 ODM191:ODP192 NTQ191:NTT192 NJU191:NJX192 MZY191:NAB192 MQC191:MQF192 MGG191:MGJ192 LWK191:LWN192 LMO191:LMR192 LCS191:LCV192 KSW191:KSZ192 KJA191:KJD192 JZE191:JZH192 JPI191:JPL192 JFM191:JFP192 IVQ191:IVT192 ILU191:ILX192 IBY191:ICB192 HSC191:HSF192 HIG191:HIJ192 GYK191:GYN192 GOO191:GOR192 GES191:GEV192 FUW191:FUZ192 FLA191:FLD192 FBE191:FBH192 ERI191:ERL192 EHM191:EHP192 DXQ191:DXT192 DNU191:DNX192 DDY191:DEB192 CUC191:CUF192 CKG191:CKJ192 CAK191:CAN192 BQO191:BQR192 BGS191:BGV192 AWW191:AWZ192 ANA191:AND192 ADE191:ADH192 TI191:TL192 JM191:JP192 Q191:T192 WVY188:WWB189 WMC188:WMF189 WCG188:WCJ189 VSK188:VSN189 VIO188:VIR189 UYS188:UYV189 UOW188:UOZ189 UFA188:UFD189 TVE188:TVH189 TLI188:TLL189 TBM188:TBP189 SRQ188:SRT189 SHU188:SHX189 RXY188:RYB189 ROC188:ROF189 REG188:REJ189 QUK188:QUN189 QKO188:QKR189 QAS188:QAV189 PQW188:PQZ189 PHA188:PHD189 OXE188:OXH189 ONI188:ONL189 ODM188:ODP189 NTQ188:NTT189 NJU188:NJX189 MZY188:NAB189 MQC188:MQF189 MGG188:MGJ189 LWK188:LWN189 LMO188:LMR189 LCS188:LCV189 KSW188:KSZ189 KJA188:KJD189 JZE188:JZH189 JPI188:JPL189 JFM188:JFP189 IVQ188:IVT189 ILU188:ILX189 IBY188:ICB189 HSC188:HSF189 HIG188:HIJ189 GYK188:GYN189 GOO188:GOR189 GES188:GEV189 FUW188:FUZ189 FLA188:FLD189 FBE188:FBH189 ERI188:ERL189 EHM188:EHP189 DXQ188:DXT189 DNU188:DNX189 DDY188:DEB189 CUC188:CUF189 CKG188:CKJ189 CAK188:CAN189 BQO188:BQR189 BGS188:BGV189 AWW188:AWZ189 ANA188:AND189 ADE188:ADH189 TI188:TL189 JM188:JP189 Q188:T189 WWA182:WWB183 WME182:WMF183 WCI182:WCJ183 VSM182:VSN183 VIQ182:VIR183 UYU182:UYV183 UOY182:UOZ183 UFC182:UFD183 TVG182:TVH183 TLK182:TLL183 TBO182:TBP183 SRS182:SRT183 SHW182:SHX183 RYA182:RYB183 ROE182:ROF183 REI182:REJ183 QUM182:QUN183 QKQ182:QKR183 QAU182:QAV183 PQY182:PQZ183 PHC182:PHD183 OXG182:OXH183 ONK182:ONL183 ODO182:ODP183 NTS182:NTT183 NJW182:NJX183 NAA182:NAB183 MQE182:MQF183 MGI182:MGJ183 LWM182:LWN183 LMQ182:LMR183 LCU182:LCV183 KSY182:KSZ183 KJC182:KJD183 JZG182:JZH183 JPK182:JPL183 JFO182:JFP183 IVS182:IVT183 ILW182:ILX183 ICA182:ICB183 HSE182:HSF183 HII182:HIJ183 GYM182:GYN183 GOQ182:GOR183 GEU182:GEV183 FUY182:FUZ183 FLC182:FLD183 FBG182:FBH183 ERK182:ERL183 EHO182:EHP183 DXS182:DXT183 DNW182:DNX183 DEA182:DEB183 CUE182:CUF183 CKI182:CKJ183 CAM182:CAN183 BQQ182:BQR183 BGU182:BGV183 AWY182:AWZ183 ANC182:AND183 ADG182:ADH183 TK182:TL183 JO182:JP183 S182:T183 WVY183:WVZ183 WMC183:WMD183 WCG183:WCH183 VSK183:VSL183 VIO183:VIP183 UYS183:UYT183 UOW183:UOX183 UFA183:UFB183 TVE183:TVF183 TLI183:TLJ183 TBM183:TBN183 SRQ183:SRR183 SHU183:SHV183 RXY183:RXZ183 ROC183:ROD183 REG183:REH183 QUK183:QUL183 QKO183:QKP183 QAS183:QAT183 PQW183:PQX183 PHA183:PHB183 OXE183:OXF183 ONI183:ONJ183 ODM183:ODN183 NTQ183:NTR183 NJU183:NJV183 MZY183:MZZ183 MQC183:MQD183 MGG183:MGH183 LWK183:LWL183 LMO183:LMP183 LCS183:LCT183 KSW183:KSX183 KJA183:KJB183 JZE183:JZF183 JPI183:JPJ183 JFM183:JFN183 IVQ183:IVR183 ILU183:ILV183 IBY183:IBZ183 HSC183:HSD183 HIG183:HIH183 GYK183:GYL183 GOO183:GOP183 GES183:GET183 FUW183:FUX183 FLA183:FLB183 FBE183:FBF183 ERI183:ERJ183 EHM183:EHN183 DXQ183:DXR183 DNU183:DNV183 DDY183:DDZ183 CUC183:CUD183 CKG183:CKH183 CAK183:CAL183 BQO183:BQP183 BGS183:BGT183 AWW183:AWX183 ANA183:ANB183 ADE183:ADF183 TI183:TJ183 JM183:JN183 Q183:R183 WVZ174 WMD174 WCH174 VSL174 VIP174 UYT174 UOX174 UFB174 TVF174 TLJ174 TBN174 SRR174 SHV174 RXZ174 ROD174 REH174 QUL174 QKP174 QAT174 PQX174 PHB174 OXF174 ONJ174 ODN174 NTR174 NJV174 MZZ174 MQD174 MGH174 LWL174 LMP174 LCT174 KSX174 KJB174 JZF174 JPJ174 JFN174 IVR174 ILV174 IBZ174 HSD174 HIH174 GYL174 GOP174 GET174 FUX174 FLB174 FBF174 ERJ174 EHN174 DXR174 DNV174 DDZ174 CUD174 CKH174 CAL174 BQP174 BGT174 AWX174 ANB174 ADF174 TJ174 JN174 R174 WWB174 WMF174 WCJ174 VSN174 VIR174 UYV174 UOZ174 UFD174 TVH174 TLL174 TBP174 SRT174 SHX174 RYB174 ROF174 REJ174 QUN174 QKR174 QAV174 PQZ174 PHD174 OXH174 ONL174 ODP174 NTT174 NJX174 NAB174 MQF174 MGJ174 LWN174 LMR174 LCV174 KSZ174 KJD174 JZH174 JPL174 JFP174 IVT174 ILX174 ICB174 HSF174 HIJ174 GYN174 GOR174 GEV174 FUZ174 FLD174 FBH174 ERL174 EHP174 DXT174 DNX174 DEB174 CUF174 CKJ174 CAN174 BQR174 BGV174 AWZ174 AND174 ADH174 TL174 JP174 T174 WVY98:WWB99 WMC98:WMF99 WCG98:WCJ99 VSK98:VSN99 VIO98:VIR99 UYS98:UYV99 UOW98:UOZ99 UFA98:UFD99 TVE98:TVH99 TLI98:TLL99 TBM98:TBP99 SRQ98:SRT99 SHU98:SHX99 RXY98:RYB99 ROC98:ROF99 REG98:REJ99 QUK98:QUN99 QKO98:QKR99 QAS98:QAV99 PQW98:PQZ99 PHA98:PHD99 OXE98:OXH99 ONI98:ONL99 ODM98:ODP99 NTQ98:NTT99 NJU98:NJX99 MZY98:NAB99 MQC98:MQF99 MGG98:MGJ99 LWK98:LWN99 LMO98:LMR99 LCS98:LCV99 KSW98:KSZ99 KJA98:KJD99 JZE98:JZH99 JPI98:JPL99 JFM98:JFP99 IVQ98:IVT99 ILU98:ILX99 IBY98:ICB99 HSC98:HSF99 HIG98:HIJ99 GYK98:GYN99 GOO98:GOR99 GES98:GEV99 FUW98:FUZ99 FLA98:FLD99 FBE98:FBH99 ERI98:ERL99 EHM98:EHP99 DXQ98:DXT99 DNU98:DNX99 DDY98:DEB99 CUC98:CUF99 CKG98:CKJ99 CAK98:CAN99 BQO98:BQR99 BGS98:BGV99 AWW98:AWZ99 ANA98:AND99 ADE98:ADH99 TI98:TL99 JM98:JP99">
      <formula1>#REF!</formula1>
    </dataValidation>
    <dataValidation type="list" allowBlank="1" showInputMessage="1" showErrorMessage="1" sqref="R211:R213 R219:R222 R215:R217 R224:R227 R48 R62">
      <formula1>$R$42</formula1>
    </dataValidation>
    <dataValidation type="list" allowBlank="1" showInputMessage="1" showErrorMessage="1" sqref="Q211:Q213 Q219:Q222 Q215:Q217 Q224:Q227 Q48 Q62">
      <formula1>$Q$42</formula1>
    </dataValidation>
    <dataValidation type="list" allowBlank="1" showInputMessage="1" showErrorMessage="1" sqref="S211:S213 S215:S217 S219:S222 S224:S227 S62 S48">
      <formula1>$S$42</formula1>
    </dataValidation>
    <dataValidation type="list" allowBlank="1" showInputMessage="1" showErrorMessage="1" sqref="WLN309:WLU312 WVJ309:WVQ312 B269:I282 IX265:JE277 ST265:TA277 ACP265:ACW277 AML265:AMS277 AWH265:AWO277 BGD265:BGK277 BPZ265:BQG277 BZV265:CAC277 CJR265:CJY277 CTN265:CTU277 DDJ265:DDQ277 DNF265:DNM277 DXB265:DXI277 EGX265:EHE277 EQT265:ERA277 FAP265:FAW277 FKL265:FKS277 FUH265:FUO277 GED265:GEK277 GNZ265:GOG277 GXV265:GYC277 HHR265:HHY277 HRN265:HRU277 IBJ265:IBQ277 ILF265:ILM277 IVB265:IVI277 JEX265:JFE277 JOT265:JPA277 JYP265:JYW277 KIL265:KIS277 KSH265:KSO277 LCD265:LCK277 LLZ265:LMG277 LVV265:LWC277 MFR265:MFY277 MPN265:MPU277 MZJ265:MZQ277 NJF265:NJM277 NTB265:NTI277 OCX265:ODE277 OMT265:ONA277 OWP265:OWW277 PGL265:PGS277 PQH265:PQO277 QAD265:QAK277 QJZ265:QKG277 QTV265:QUC277 RDR265:RDY277 RNN265:RNU277 RXJ265:RXQ277 SHF265:SHM277 SRB265:SRI277 TAX265:TBE277 TKT265:TLA277 TUP265:TUW277 UEL265:UES277 UOH265:UOO277 UYD265:UYK277 VHZ265:VIG277 VRV265:VSC277 WBR265:WBY277 WLN265:WLU277 WVJ265:WVQ277 IX229:JE230 IX278:IX289 ST278:ST289 ACP278:ACP289 AML278:AML289 AWH278:AWH289 BGD278:BGD289 BPZ278:BPZ289 BZV278:BZV289 CJR278:CJR289 CTN278:CTN289 DDJ278:DDJ289 DNF278:DNF289 DXB278:DXB289 EGX278:EGX289 EQT278:EQT289 FAP278:FAP289 FKL278:FKL289 FUH278:FUH289 GED278:GED289 GNZ278:GNZ289 GXV278:GXV289 HHR278:HHR289 HRN278:HRN289 IBJ278:IBJ289 ILF278:ILF289 IVB278:IVB289 JEX278:JEX289 JOT278:JOT289 JYP278:JYP289 KIL278:KIL289 KSH278:KSH289 LCD278:LCD289 LLZ278:LLZ289 LVV278:LVV289 MFR278:MFR289 MPN278:MPN289 MZJ278:MZJ289 NJF278:NJF289 NTB278:NTB289 OCX278:OCX289 OMT278:OMT289 OWP278:OWP289 PGL278:PGL289 PQH278:PQH289 QAD278:QAD289 QJZ278:QJZ289 QTV278:QTV289 RDR278:RDR289 RNN278:RNN289 RXJ278:RXJ289 SHF278:SHF289 SRB278:SRB289 TAX278:TAX289 TKT278:TKT289 TUP278:TUP289 UEL278:UEL289 UOH278:UOH289 UYD278:UYD289 VHZ278:VHZ289 VRV278:VRV289 WBR278:WBR289 WLN278:WLN289 WVJ278:WVJ289 C296:I298 IY292:JE294 SU292:TA294 ACQ292:ACW294 AMM292:AMS294 AWI292:AWO294 BGE292:BGK294 BQA292:BQG294 BZW292:CAC294 CJS292:CJY294 CTO292:CTU294 DDK292:DDQ294 DNG292:DNM294 DXC292:DXI294 EGY292:EHE294 EQU292:ERA294 FAQ292:FAW294 FKM292:FKS294 FUI292:FUO294 GEE292:GEK294 GOA292:GOG294 GXW292:GYC294 HHS292:HHY294 HRO292:HRU294 IBK292:IBQ294 ILG292:ILM294 IVC292:IVI294 JEY292:JFE294 JOU292:JPA294 JYQ292:JYW294 KIM292:KIS294 KSI292:KSO294 LCE292:LCK294 LMA292:LMG294 LVW292:LWC294 MFS292:MFY294 MPO292:MPU294 MZK292:MZQ294 NJG292:NJM294 NTC292:NTI294 OCY292:ODE294 OMU292:ONA294 OWQ292:OWW294 PGM292:PGS294 PQI292:PQO294 QAE292:QAK294 QKA292:QKG294 QTW292:QUC294 RDS292:RDY294 RNO292:RNU294 RXK292:RXQ294 SHG292:SHM294 SRC292:SRI294 TAY292:TBE294 TKU292:TLA294 TUQ292:TUW294 UEM292:UES294 UOI292:UOO294 UYE292:UYK294 VIA292:VIG294 VRW292:VSC294 WBS292:WBY294 WLO292:WLU294 WVK292:WVQ294 B296:B301 IX292:IX297 ST292:ST297 ACP292:ACP297 AML292:AML297 AWH292:AWH297 BGD292:BGD297 BPZ292:BPZ297 BZV292:BZV297 CJR292:CJR297 CTN292:CTN297 DDJ292:DDJ297 DNF292:DNF297 DXB292:DXB297 EGX292:EGX297 EQT292:EQT297 FAP292:FAP297 FKL292:FKL297 FUH292:FUH297 GED292:GED297 GNZ292:GNZ297 GXV292:GXV297 HHR292:HHR297 HRN292:HRN297 IBJ292:IBJ297 ILF292:ILF297 IVB292:IVB297 JEX292:JEX297 JOT292:JOT297 JYP292:JYP297 KIL292:KIL297 KSH292:KSH297 LCD292:LCD297 LLZ292:LLZ297 LVV292:LVV297 MFR292:MFR297 MPN292:MPN297 MZJ292:MZJ297 NJF292:NJF297 NTB292:NTB297 OCX292:OCX297 OMT292:OMT297 OWP292:OWP297 PGL292:PGL297 PQH292:PQH297 QAD292:QAD297 QJZ292:QJZ297 QTV292:QTV297 RDR292:RDR297 RNN292:RNN297 RXJ292:RXJ297 SHF292:SHF297 SRB292:SRB297 TAX292:TAX297 TKT292:TKT297 TUP292:TUP297 UEL292:UEL297 UOH292:UOH297 UYD292:UYD297 VHZ292:VHZ297 VRV292:VRV297 WBR292:WBR297 WLN292:WLN297 WVJ292:WVJ297 B313:I316 IX309:JE312 ST309:TA312 ACP309:ACW312 AML309:AMS312 AWH309:AWO312 BGD309:BGK312 BPZ309:BQG312 BZV309:CAC312 CJR309:CJY312 CTN309:CTU312 DDJ309:DDQ312 DNF309:DNM312 DXB309:DXI312 EGX309:EHE312 EQT309:ERA312 FAP309:FAW312 FKL309:FKS312 FUH309:FUO312 GED309:GEK312 GNZ309:GOG312 GXV309:GYC312 HHR309:HHY312 HRN309:HRU312 IBJ309:IBQ312 ILF309:ILM312 IVB309:IVI312 JEX309:JFE312 JOT309:JPA312 JYP309:JYW312 KIL309:KIS312 KSH309:KSO312 LCD309:LCK312 LLZ309:LMG312 LVV309:LWC312 MFR309:MFY312 MPN309:MPU312 MZJ309:MZQ312 NJF309:NJM312 NTB309:NTI312 OCX309:ODE312 OMT309:ONA312 OWP309:OWW312 PGL309:PGS312 PQH309:PQO312 QAD309:QAK312 QJZ309:QKG312 QTV309:QUC312 RDR309:RDY312 RNN309:RNU312 RXJ309:RXQ312 SHF309:SHM312 SRB309:SRI312 TAX309:TBE312 TKT309:TLA312 TUP309:TUW312 UEL309:UES312 UOH309:UOO312 UYD309:UYK312 VHZ309:VIG312 VRV309:VSC312 WBR309:WBY312 WVJ229:WVQ230 WLN229:WLU230 WBR229:WBY230 VRV229:VSC230 VHZ229:VIG230 UYD229:UYK230 UOH229:UOO230 UEL229:UES230 TUP229:TUW230 TKT229:TLA230 TAX229:TBE230 SRB229:SRI230 SHF229:SHM230 RXJ229:RXQ230 RNN229:RNU230 RDR229:RDY230 QTV229:QUC230 QJZ229:QKG230 QAD229:QAK230 PQH229:PQO230 PGL229:PGS230 OWP229:OWW230 OMT229:ONA230 OCX229:ODE230 NTB229:NTI230 NJF229:NJM230 MZJ229:MZQ230 MPN229:MPU230 MFR229:MFY230 LVV229:LWC230 LLZ229:LMG230 LCD229:LCK230 KSH229:KSO230 KIL229:KIS230 JYP229:JYW230 JOT229:JPA230 JEX229:JFE230 IVB229:IVI230 ILF229:ILM230 IBJ229:IBQ230 HRN229:HRU230 HHR229:HHY230 GXV229:GYC230 GNZ229:GOG230 GED229:GEK230 FUH229:FUO230 FKL229:FKS230 FAP229:FAW230 EQT229:ERA230 EGX229:EHE230 DXB229:DXI230 DNF229:DNM230 DDJ229:DDQ230 CTN229:CTU230 CJR229:CJY230 BZV229:CAC230 BPZ229:BQG230 BGD229:BGK230 AWH229:AWO230 AML229:AMS230 ACP229:ACW230 ST229:TA230 B283:B293">
      <formula1>$B$43:$B$219</formula1>
    </dataValidation>
    <dataValidation type="list" allowBlank="1" showInputMessage="1" showErrorMessage="1" sqref="TL185:TL186 T219:T222 T211:T213 T215:T217 T224:T227 ADH185:ADH186 AND185:AND186 AWZ185:AWZ186 BGV185:BGV186 BQR185:BQR186 CAN185:CAN186 CKJ185:CKJ186 CUF185:CUF186 DEB185:DEB186 DNX185:DNX186 DXT185:DXT186 EHP185:EHP186 ERL185:ERL186 FBH185:FBH186 FLD185:FLD186 FUZ185:FUZ186 GEV185:GEV186 GOR185:GOR186 GYN185:GYN186 HIJ185:HIJ186 HSF185:HSF186 ICB185:ICB186 ILX185:ILX186 IVT185:IVT186 JFP185:JFP186 JPL185:JPL186 JZH185:JZH186 KJD185:KJD186 KSZ185:KSZ186 LCV185:LCV186 LMR185:LMR186 LWN185:LWN186 MGJ185:MGJ186 MQF185:MQF186 NAB185:NAB186 NJX185:NJX186 NTT185:NTT186 ODP185:ODP186 ONL185:ONL186 OXH185:OXH186 PHD185:PHD186 PQZ185:PQZ186 QAV185:QAV186 QKR185:QKR186 QUN185:QUN186 REJ185:REJ186 ROF185:ROF186 RYB185:RYB186 SHX185:SHX186 SRT185:SRT186 TBP185:TBP186 TLL185:TLL186 TVH185:TVH186 UFD185:UFD186 UOZ185:UOZ186 UYV185:UYV186 VIR185:VIR186 VSN185:VSN186 WCJ185:WCJ186 WMF185:WMF186 WCJ177:WCJ180 VSN177:VSN180 VIR177:VIR180 UYV177:UYV180 UOZ177:UOZ180 UFD177:UFD180 TVH177:TVH180 TLL177:TLL180 TBP177:TBP180 SRT177:SRT180 SHX177:SHX180 RYB177:RYB180 ROF177:ROF180 REJ177:REJ180 QUN177:QUN180 QKR177:QKR180 QAV177:QAV180 PQZ177:PQZ180 PHD177:PHD180 OXH177:OXH180 ONL177:ONL180 ODP177:ODP180 NTT177:NTT180 NJX177:NJX180 NAB177:NAB180 MQF177:MQF180 MGJ177:MGJ180 LWN177:LWN180 LMR177:LMR180 LCV177:LCV180 KSZ177:KSZ180 KJD177:KJD180 JZH177:JZH180 JPL177:JPL180 JFP177:JFP180 IVT177:IVT180 ILX177:ILX180 ICB177:ICB180 HSF177:HSF180 HIJ177:HIJ180 GYN177:GYN180 GOR177:GOR180 GEV177:GEV180 FUZ177:FUZ180 FLD177:FLD180 FBH177:FBH180 ERL177:ERL180 EHP177:EHP180 DXT177:DXT180 DNX177:DNX180 DEB177:DEB180 CUF177:CUF180 CKJ177:CKJ180 CAN177:CAN180 BQR177:BQR180 BGV177:BGV180 AWZ177:AWZ180 AND177:AND180 ADH177:ADH180 TL177:TL180 JP177:JP180 T177:T180 WMF169:WMF172 WCJ169:WCJ172 VSN169:VSN172 VIR169:VIR172 UYV169:UYV172 UOZ169:UOZ172 UFD169:UFD172 TVH169:TVH172 TLL169:TLL172 TBP169:TBP172 SRT169:SRT172 SHX169:SHX172 RYB169:RYB172 ROF169:ROF172 REJ169:REJ172 QUN169:QUN172 QKR169:QKR172 QAV169:QAV172 PQZ169:PQZ172 PHD169:PHD172 OXH169:OXH172 ONL169:ONL172 ODP169:ODP172 NTT169:NTT172 NJX169:NJX172 NAB169:NAB172 MQF169:MQF172 MGJ169:MGJ172 LWN169:LWN172 LMR169:LMR172 LCV169:LCV172 KSZ169:KSZ172 KJD169:KJD172 JZH169:JZH172 JPL169:JPL172 JFP169:JFP172 IVT169:IVT172 ILX169:ILX172 ICB169:ICB172 HSF169:HSF172 HIJ169:HIJ172 GYN169:GYN172 GOR169:GOR172 GEV169:GEV172 FUZ169:FUZ172 FLD169:FLD172 FBH169:FBH172 ERL169:ERL172 EHP169:EHP172 DXT169:DXT172 DNX169:DNX172 DEB169:DEB172 CUF169:CUF172 CKJ169:CKJ172 CAN169:CAN172 BQR169:BQR172 BGV169:BGV172 AWZ169:AWZ172 AND169:AND172 ADH169:ADH172 TL169:TL172 JP169:JP172 WMF166:WMF167 WCJ166:WCJ167 VSN166:VSN167 VIR166:VIR167 UYV166:UYV167 UOZ166:UOZ167 UFD166:UFD167 TVH166:TVH167 TLL166:TLL167 TBP166:TBP167 SRT166:SRT167 SHX166:SHX167 RYB166:RYB167 ROF166:ROF167 REJ166:REJ167 QUN166:QUN167 QKR166:QKR167 QAV166:QAV167 PQZ166:PQZ167 PHD166:PHD167 OXH166:OXH167 ONL166:ONL167 ODP166:ODP167 NTT166:NTT167 NJX166:NJX167 NAB166:NAB167 MQF166:MQF167 MGJ166:MGJ167 LWN166:LWN167 LMR166:LMR167 LCV166:LCV167 KSZ166:KSZ167 KJD166:KJD167 JZH166:JZH167 JPL166:JPL167 JFP166:JFP167 IVT166:IVT167 ILX166:ILX167 ICB166:ICB167 HSF166:HSF167 HIJ166:HIJ167 GYN166:GYN167 GOR166:GOR167 GEV166:GEV167 FUZ166:FUZ167 FLD166:FLD167 FBH166:FBH167 ERL166:ERL167 EHP166:EHP167 DXT166:DXT167 DNX166:DNX167 DEB166:DEB167 CUF166:CUF167 CKJ166:CKJ167 CAN166:CAN167 BQR166:BQR167 BGV166:BGV167 AWZ166:AWZ167 AND166:AND167 ADH166:ADH167 TL166:TL167 JP166:JP167 T166:T167 T62 WMF177:WMF180 WWB166:WWB167 T169:T172 WWB169:WWB172 WWB177:WWB180 JP185:JP186 WWB185:WWB186 T185:T186 T48">
      <formula1>$O$39:$S$39</formula1>
    </dataValidation>
    <dataValidation type="list" allowBlank="1" showInputMessage="1" showErrorMessage="1" sqref="T44:T47 WWB143:WWB145 WMF143:WMF145 WCJ143:WCJ145 VSN143:VSN145 VIR143:VIR145 UYV143:UYV145 UOZ143:UOZ145 UFD143:UFD145 TVH143:TVH145 TLL143:TLL145 TBP143:TBP145 SRT143:SRT145 SHX143:SHX145 RYB143:RYB145 ROF143:ROF145 REJ143:REJ145 QUN143:QUN145 QKR143:QKR145 QAV143:QAV145 PQZ143:PQZ145 PHD143:PHD145 OXH143:OXH145 ONL143:ONL145 ODP143:ODP145 NTT143:NTT145 NJX143:NJX145 NAB143:NAB145 MQF143:MQF145 MGJ143:MGJ145 LWN143:LWN145 LMR143:LMR145 LCV143:LCV145 KSZ143:KSZ145 KJD143:KJD145 JZH143:JZH145 JPL143:JPL145 JFP143:JFP145 IVT143:IVT145 ILX143:ILX145 ICB143:ICB145 HSF143:HSF145 HIJ143:HIJ145 GYN143:GYN145 GOR143:GOR145 GEV143:GEV145 FUZ143:FUZ145 FLD143:FLD145 FBH143:FBH145 ERL143:ERL145 EHP143:EHP145 DXT143:DXT145 DNX143:DNX145 DEB143:DEB145 CUF143:CUF145 CKJ143:CKJ145 CAN143:CAN145 BQR143:BQR145 BGV143:BGV145 AWZ143:AWZ145 AND143:AND145 ADH143:ADH145 TL143:TL145 JP143:JP145 T143:T145 WWB137:WWB141 WMF137:WMF141 WCJ137:WCJ141 VSN137:VSN141 VIR137:VIR141 UYV137:UYV141 UOZ137:UOZ141 UFD137:UFD141 TVH137:TVH141 TLL137:TLL141 TBP137:TBP141 SRT137:SRT141 SHX137:SHX141 RYB137:RYB141 ROF137:ROF141 REJ137:REJ141 QUN137:QUN141 QKR137:QKR141 QAV137:QAV141 PQZ137:PQZ141 PHD137:PHD141 OXH137:OXH141 ONL137:ONL141 ODP137:ODP141 NTT137:NTT141 NJX137:NJX141 NAB137:NAB141 MQF137:MQF141 MGJ137:MGJ141 LWN137:LWN141 LMR137:LMR141 LCV137:LCV141 KSZ137:KSZ141 KJD137:KJD141 JZH137:JZH141 JPL137:JPL141 JFP137:JFP141 IVT137:IVT141 ILX137:ILX141 ICB137:ICB141 HSF137:HSF141 HIJ137:HIJ141 GYN137:GYN141 GOR137:GOR141 GEV137:GEV141 FUZ137:FUZ141 FLD137:FLD141 FBH137:FBH141 ERL137:ERL141 EHP137:EHP141 DXT137:DXT141 DNX137:DNX141 DEB137:DEB141 CUF137:CUF141 CKJ137:CKJ141 CAN137:CAN141 BQR137:BQR141 BGV137:BGV141 AWZ137:AWZ141 AND137:AND141 ADH137:ADH141 TL137:TL141 JP137:JP141 T137:T141 WWB119:WWB121 WMF119:WMF121 WCJ119:WCJ121 VSN119:VSN121 VIR119:VIR121 UYV119:UYV121 UOZ119:UOZ121 UFD119:UFD121 TVH119:TVH121 TLL119:TLL121 TBP119:TBP121 SRT119:SRT121 SHX119:SHX121 RYB119:RYB121 ROF119:ROF121 REJ119:REJ121 QUN119:QUN121 QKR119:QKR121 QAV119:QAV121 PQZ119:PQZ121 PHD119:PHD121 OXH119:OXH121 ONL119:ONL121 ODP119:ODP121 NTT119:NTT121 NJX119:NJX121 NAB119:NAB121 MQF119:MQF121 MGJ119:MGJ121 LWN119:LWN121 LMR119:LMR121 LCV119:LCV121 KSZ119:KSZ121 KJD119:KJD121 JZH119:JZH121 JPL119:JPL121 JFP119:JFP121 IVT119:IVT121 ILX119:ILX121 ICB119:ICB121 HSF119:HSF121 HIJ119:HIJ121 GYN119:GYN121 GOR119:GOR121 GEV119:GEV121 FUZ119:FUZ121 FLD119:FLD121 FBH119:FBH121 ERL119:ERL121 EHP119:EHP121 DXT119:DXT121 DNX119:DNX121 DEB119:DEB121 CUF119:CUF121 CKJ119:CKJ121 CAN119:CAN121 BQR119:BQR121 BGV119:BGV121 AWZ119:AWZ121 AND119:AND121 ADH119:ADH121 TL119:TL121 JP119:JP121 T119:T121 WWB113:WWB117 WMF113:WMF117 WCJ113:WCJ117 VSN113:VSN117 VIR113:VIR117 UYV113:UYV117 UOZ113:UOZ117 UFD113:UFD117 TVH113:TVH117 TLL113:TLL117 TBP113:TBP117 SRT113:SRT117 SHX113:SHX117 RYB113:RYB117 ROF113:ROF117 REJ113:REJ117 QUN113:QUN117 QKR113:QKR117 QAV113:QAV117 PQZ113:PQZ117 PHD113:PHD117 OXH113:OXH117 ONL113:ONL117 ODP113:ODP117 NTT113:NTT117 NJX113:NJX117 NAB113:NAB117 MQF113:MQF117 MGJ113:MGJ117 LWN113:LWN117 LMR113:LMR117 LCV113:LCV117 KSZ113:KSZ117 KJD113:KJD117 JZH113:JZH117 JPL113:JPL117 JFP113:JFP117 IVT113:IVT117 ILX113:ILX117 ICB113:ICB117 HSF113:HSF117 HIJ113:HIJ117 GYN113:GYN117 GOR113:GOR117 GEV113:GEV117 FUZ113:FUZ117 FLD113:FLD117 FBH113:FBH117 ERL113:ERL117 EHP113:EHP117 DXT113:DXT117 DNX113:DNX117 DEB113:DEB117 CUF113:CUF117 CKJ113:CKJ117 CAN113:CAN117 BQR113:BQR117 BGV113:BGV117 AWZ113:AWZ117 AND113:AND117 ADH113:ADH117 TL113:TL117 JP113:JP117 T113:T117 WWB92:WWB96 WMF92:WMF96 WCJ92:WCJ96 VSN92:VSN96 VIR92:VIR96 UYV92:UYV96 UOZ92:UOZ96 UFD92:UFD96 TVH92:TVH96 TLL92:TLL96 TBP92:TBP96 SRT92:SRT96 SHX92:SHX96 RYB92:RYB96 ROF92:ROF96 REJ92:REJ96 QUN92:QUN96 QKR92:QKR96 QAV92:QAV96 PQZ92:PQZ96 PHD92:PHD96 OXH92:OXH96 ONL92:ONL96 ODP92:ODP96 NTT92:NTT96 NJX92:NJX96 NAB92:NAB96 MQF92:MQF96 MGJ92:MGJ96 LWN92:LWN96 LMR92:LMR96 LCV92:LCV96 KSZ92:KSZ96 KJD92:KJD96 JZH92:JZH96 JPL92:JPL96 JFP92:JFP96 IVT92:IVT96 ILX92:ILX96 ICB92:ICB96 HSF92:HSF96 HIJ92:HIJ96 GYN92:GYN96 GOR92:GOR96 GEV92:GEV96 FUZ92:FUZ96 FLD92:FLD96 FBH92:FBH96 ERL92:ERL96 EHP92:EHP96 DXT92:DXT96 DNX92:DNX96 DEB92:DEB96 CUF92:CUF96 CKJ92:CKJ96 CAN92:CAN96 BQR92:BQR96 BGV92:BGV96 AWZ92:AWZ96 AND92:AND96 ADH92:ADH96 TL92:TL96 JP92:JP96 T92:T96 WWB77:WWB78 WMF77:WMF78 WCJ77:WCJ78 VSN77:VSN78 VIR77:VIR78 UYV77:UYV78 UOZ77:UOZ78 UFD77:UFD78 TVH77:TVH78 TLL77:TLL78 TBP77:TBP78 SRT77:SRT78 SHX77:SHX78 RYB77:RYB78 ROF77:ROF78 REJ77:REJ78 QUN77:QUN78 QKR77:QKR78 QAV77:QAV78 PQZ77:PQZ78 PHD77:PHD78 OXH77:OXH78 ONL77:ONL78 ODP77:ODP78 NTT77:NTT78 NJX77:NJX78 NAB77:NAB78 MQF77:MQF78 MGJ77:MGJ78 LWN77:LWN78 LMR77:LMR78 LCV77:LCV78 KSZ77:KSZ78 KJD77:KJD78 JZH77:JZH78 JPL77:JPL78 JFP77:JFP78 IVT77:IVT78 ILX77:ILX78 ICB77:ICB78 HSF77:HSF78 HIJ77:HIJ78 GYN77:GYN78 GOR77:GOR78 GEV77:GEV78 FUZ77:FUZ78 FLD77:FLD78 FBH77:FBH78 ERL77:ERL78 EHP77:EHP78 DXT77:DXT78 DNX77:DNX78 DEB77:DEB78 CUF77:CUF78 CKJ77:CKJ78 CAN77:CAN78 BQR77:BQR78 BGV77:BGV78 AWZ77:AWZ78 AND77:AND78 ADH77:ADH78 TL77:TL78 JP77:JP78 T77:T78 WWB72:WWB75 WMF72:WMF75 WCJ72:WCJ75 VSN72:VSN75 VIR72:VIR75 UYV72:UYV75 UOZ72:UOZ75 UFD72:UFD75 TVH72:TVH75 TLL72:TLL75 TBP72:TBP75 SRT72:SRT75 SHX72:SHX75 RYB72:RYB75 ROF72:ROF75 REJ72:REJ75 QUN72:QUN75 QKR72:QKR75 QAV72:QAV75 PQZ72:PQZ75 PHD72:PHD75 OXH72:OXH75 ONL72:ONL75 ODP72:ODP75 NTT72:NTT75 NJX72:NJX75 NAB72:NAB75 MQF72:MQF75 MGJ72:MGJ75 LWN72:LWN75 LMR72:LMR75 LCV72:LCV75 KSZ72:KSZ75 KJD72:KJD75 JZH72:JZH75 JPL72:JPL75 JFP72:JFP75 IVT72:IVT75 ILX72:ILX75 ICB72:ICB75 HSF72:HSF75 HIJ72:HIJ75 GYN72:GYN75 GOR72:GOR75 GEV72:GEV75 FUZ72:FUZ75 FLD72:FLD75 FBH72:FBH75 ERL72:ERL75 EHP72:EHP75 DXT72:DXT75 DNX72:DNX75 DEB72:DEB75 CUF72:CUF75 CKJ72:CKJ75 CAN72:CAN75 BQR72:BQR75 BGV72:BGV75 AWZ72:AWZ75 AND72:AND75 ADH72:ADH75 TL72:TL75 JP72:JP75 T72:T75 WWB64:WWB65 WMF64:WMF65 WCJ64:WCJ65 VSN64:VSN65 VIR64:VIR65 UYV64:UYV65 UOZ64:UOZ65 UFD64:UFD65 TVH64:TVH65 TLL64:TLL65 TBP64:TBP65 SRT64:SRT65 SHX64:SHX65 RYB64:RYB65 ROF64:ROF65 REJ64:REJ65 QUN64:QUN65 QKR64:QKR65 QAV64:QAV65 PQZ64:PQZ65 PHD64:PHD65 OXH64:OXH65 ONL64:ONL65 ODP64:ODP65 NTT64:NTT65 NJX64:NJX65 NAB64:NAB65 MQF64:MQF65 MGJ64:MGJ65 LWN64:LWN65 LMR64:LMR65 LCV64:LCV65 KSZ64:KSZ65 KJD64:KJD65 JZH64:JZH65 JPL64:JPL65 JFP64:JFP65 IVT64:IVT65 ILX64:ILX65 ICB64:ICB65 HSF64:HSF65 HIJ64:HIJ65 GYN64:GYN65 GOR64:GOR65 GEV64:GEV65 FUZ64:FUZ65 FLD64:FLD65 FBH64:FBH65 ERL64:ERL65 EHP64:EHP65 DXT64:DXT65 DNX64:DNX65 DEB64:DEB65 CUF64:CUF65 CKJ64:CKJ65 CAN64:CAN65 BQR64:BQR65 BGV64:BGV65 AWZ64:AWZ65 AND64:AND65 ADH64:ADH65 TL64:TL65 JP64:JP65 T64:T65 WWB58:WWB61 WMF58:WMF61 WCJ58:WCJ61 VSN58:VSN61 VIR58:VIR61 UYV58:UYV61 UOZ58:UOZ61 UFD58:UFD61 TVH58:TVH61 TLL58:TLL61 TBP58:TBP61 SRT58:SRT61 SHX58:SHX61 RYB58:RYB61 ROF58:ROF61 REJ58:REJ61 QUN58:QUN61 QKR58:QKR61 QAV58:QAV61 PQZ58:PQZ61 PHD58:PHD61 OXH58:OXH61 ONL58:ONL61 ODP58:ODP61 NTT58:NTT61 NJX58:NJX61 NAB58:NAB61 MQF58:MQF61 MGJ58:MGJ61 LWN58:LWN61 LMR58:LMR61 LCV58:LCV61 KSZ58:KSZ61 KJD58:KJD61 JZH58:JZH61 JPL58:JPL61 JFP58:JFP61 IVT58:IVT61 ILX58:ILX61 ICB58:ICB61 HSF58:HSF61 HIJ58:HIJ61 GYN58:GYN61 GOR58:GOR61 GEV58:GEV61 FUZ58:FUZ61 FLD58:FLD61 FBH58:FBH61 ERL58:ERL61 EHP58:EHP61 DXT58:DXT61 DNX58:DNX61 DEB58:DEB61 CUF58:CUF61 CKJ58:CKJ61 CAN58:CAN61 BQR58:BQR61 BGV58:BGV61 AWZ58:AWZ61 AND58:AND61 ADH58:ADH61 TL58:TL61 JP58:JP61 T58:T61 WWB50:WWB51 WMF50:WMF51 WCJ50:WCJ51 VSN50:VSN51 VIR50:VIR51 UYV50:UYV51 UOZ50:UOZ51 UFD50:UFD51 TVH50:TVH51 TLL50:TLL51 TBP50:TBP51 SRT50:SRT51 SHX50:SHX51 RYB50:RYB51 ROF50:ROF51 REJ50:REJ51 QUN50:QUN51 QKR50:QKR51 QAV50:QAV51 PQZ50:PQZ51 PHD50:PHD51 OXH50:OXH51 ONL50:ONL51 ODP50:ODP51 NTT50:NTT51 NJX50:NJX51 NAB50:NAB51 MQF50:MQF51 MGJ50:MGJ51 LWN50:LWN51 LMR50:LMR51 LCV50:LCV51 KSZ50:KSZ51 KJD50:KJD51 JZH50:JZH51 JPL50:JPL51 JFP50:JFP51 IVT50:IVT51 ILX50:ILX51 ICB50:ICB51 HSF50:HSF51 HIJ50:HIJ51 GYN50:GYN51 GOR50:GOR51 GEV50:GEV51 FUZ50:FUZ51 FLD50:FLD51 FBH50:FBH51 ERL50:ERL51 EHP50:EHP51 DXT50:DXT51 DNX50:DNX51 DEB50:DEB51 CUF50:CUF51 CKJ50:CKJ51 CAN50:CAN51 BQR50:BQR51 BGV50:BGV51 AWZ50:AWZ51 AND50:AND51 ADH50:ADH51 TL50:TL51 JP50:JP51 T50:T51 WWB44:WWB47 WMF44:WMF47 WCJ44:WCJ47 VSN44:VSN47 VIR44:VIR47 UYV44:UYV47 UOZ44:UOZ47 UFD44:UFD47 TVH44:TVH47 TLL44:TLL47 TBP44:TBP47 SRT44:SRT47 SHX44:SHX47 RYB44:RYB47 ROF44:ROF47 REJ44:REJ47 QUN44:QUN47 QKR44:QKR47 QAV44:QAV47 PQZ44:PQZ47 PHD44:PHD47 OXH44:OXH47 ONL44:ONL47 ODP44:ODP47 NTT44:NTT47 NJX44:NJX47 NAB44:NAB47 MQF44:MQF47 MGJ44:MGJ47 LWN44:LWN47 LMR44:LMR47 LCV44:LCV47 KSZ44:KSZ47 KJD44:KJD47 JZH44:JZH47 JPL44:JPL47 JFP44:JFP47 IVT44:IVT47 ILX44:ILX47 ICB44:ICB47 HSF44:HSF47 HIJ44:HIJ47 GYN44:GYN47 GOR44:GOR47 GEV44:GEV47 FUZ44:FUZ47 FLD44:FLD47 FBH44:FBH47 ERL44:ERL47 EHP44:EHP47 DXT44:DXT47 DNX44:DNX47 DEB44:DEB47 CUF44:CUF47 CKJ44:CKJ47 CAN44:CAN47 BQR44:BQR47 BGV44:BGV47 AWZ44:AWZ47 AND44:AND47 ADH44:ADH47 TL44:TL47 JP44:JP47">
      <formula1>#REF!</formula1>
    </dataValidation>
    <dataValidation type="list" allowBlank="1" showInputMessage="1" showErrorMessage="1" sqref="S166:S167 JO166:JO167 TK166:TK167 ADG166:ADG167 ANC166:ANC167 AWY166:AWY167 BGU166:BGU167 BQQ166:BQQ167 CAM166:CAM167 CKI166:CKI167 CUE166:CUE167 DEA166:DEA167 DNW166:DNW167 DXS166:DXS167 EHO166:EHO167 ERK166:ERK167 FBG166:FBG167 FLC166:FLC167 FUY166:FUY167 GEU166:GEU167 GOQ166:GOQ167 GYM166:GYM167 HII166:HII167 HSE166:HSE167 ICA166:ICA167 ILW166:ILW167 IVS166:IVS167 JFO166:JFO167 JPK166:JPK167 JZG166:JZG167 KJC166:KJC167 KSY166:KSY167 LCU166:LCU167 LMQ166:LMQ167 LWM166:LWM167 MGI166:MGI167 MQE166:MQE167 NAA166:NAA167 NJW166:NJW167 NTS166:NTS167 ODO166:ODO167 ONK166:ONK167 OXG166:OXG167 PHC166:PHC167 PQY166:PQY167 QAU166:QAU167 QKQ166:QKQ167 QUM166:QUM167 REI166:REI167 ROE166:ROE167 RYA166:RYA167 SHW166:SHW167 SRS166:SRS167 TBO166:TBO167 TLK166:TLK167 TVG166:TVG167 UFC166:UFC167 UOY166:UOY167 UYU166:UYU167 VIQ166:VIQ167 VSM166:VSM167 WCI166:WCI167 WME166:WME167 WWA166:WWA167 JO169:JO172 TK169:TK172 ADG169:ADG172 ANC169:ANC172 AWY169:AWY172 BGU169:BGU172 BQQ169:BQQ172 CAM169:CAM172 CKI169:CKI172 CUE169:CUE172 DEA169:DEA172 DNW169:DNW172 DXS169:DXS172 EHO169:EHO172 ERK169:ERK172 FBG169:FBG172 FLC169:FLC172 FUY169:FUY172 GEU169:GEU172 GOQ169:GOQ172 GYM169:GYM172 HII169:HII172 HSE169:HSE172 ICA169:ICA172 ILW169:ILW172 IVS169:IVS172 JFO169:JFO172 JPK169:JPK172 JZG169:JZG172 KJC169:KJC172 KSY169:KSY172 LCU169:LCU172 LMQ169:LMQ172 LWM169:LWM172 MGI169:MGI172 MQE169:MQE172 NAA169:NAA172 NJW169:NJW172 NTS169:NTS172 ODO169:ODO172 ONK169:ONK172 OXG169:OXG172 PHC169:PHC172 PQY169:PQY172 QAU169:QAU172 QKQ169:QKQ172 QUM169:QUM172 REI169:REI172 ROE169:ROE172 RYA169:RYA172 SHW169:SHW172 SRS169:SRS172 TBO169:TBO172 TLK169:TLK172 TVG169:TVG172 UFC169:UFC172 UOY169:UOY172 UYU169:UYU172 VIQ169:VIQ172 VSM169:VSM172 WCI169:WCI172 WME169:WME172 WWA169:WWA172 S169:S172 S174 JO174 TK174 ADG174 ANC174 AWY174 BGU174 BQQ174 CAM174 CKI174 CUE174 DEA174 DNW174 DXS174 EHO174 ERK174 FBG174 FLC174 FUY174 GEU174 GOQ174 GYM174 HII174 HSE174 ICA174 ILW174 IVS174 JFO174 JPK174 JZG174 KJC174 KSY174 LCU174 LMQ174 LWM174 MGI174 MQE174 NAA174 NJW174 NTS174 ODO174 ONK174 OXG174 PHC174 PQY174 QAU174 QKQ174 QUM174 REI174 ROE174 RYA174 SHW174 SRS174 TBO174 TLK174 TVG174 UFC174 UOY174 UYU174 VIQ174 VSM174 WCI174 WME174 WWA174 S177:S180 JO177:JO180 TK177:TK180 ADG177:ADG180 ANC177:ANC180 AWY177:AWY180 BGU177:BGU180 BQQ177:BQQ180 CAM177:CAM180 CKI177:CKI180 CUE177:CUE180 DEA177:DEA180 DNW177:DNW180 DXS177:DXS180 EHO177:EHO180 ERK177:ERK180 FBG177:FBG180 FLC177:FLC180 FUY177:FUY180 GEU177:GEU180 GOQ177:GOQ180 GYM177:GYM180 HII177:HII180 HSE177:HSE180 ICA177:ICA180 ILW177:ILW180 IVS177:IVS180 JFO177:JFO180 JPK177:JPK180 JZG177:JZG180 KJC177:KJC180 KSY177:KSY180 LCU177:LCU180 LMQ177:LMQ180 LWM177:LWM180 MGI177:MGI180 MQE177:MQE180 NAA177:NAA180 NJW177:NJW180 NTS177:NTS180 ODO177:ODO180 ONK177:ONK180 OXG177:OXG180 PHC177:PHC180 PQY177:PQY180 QAU177:QAU180 QKQ177:QKQ180 QUM177:QUM180 REI177:REI180 ROE177:ROE180 RYA177:RYA180 SHW177:SHW180 SRS177:SRS180 TBO177:TBO180 TLK177:TLK180 TVG177:TVG180 UFC177:UFC180 UOY177:UOY180 UYU177:UYU180 VIQ177:VIQ180 VSM177:VSM180 WCI177:WCI180 WME177:WME180 WWA177:WWA180">
      <formula1>$S$161</formula1>
    </dataValidation>
    <dataValidation type="list" allowBlank="1" showInputMessage="1" showErrorMessage="1" sqref="Q166:Q167 JM166:JM167 TI166:TI167 ADE166:ADE167 ANA166:ANA167 AWW166:AWW167 BGS166:BGS167 BQO166:BQO167 CAK166:CAK167 CKG166:CKG167 CUC166:CUC167 DDY166:DDY167 DNU166:DNU167 DXQ166:DXQ167 EHM166:EHM167 ERI166:ERI167 FBE166:FBE167 FLA166:FLA167 FUW166:FUW167 GES166:GES167 GOO166:GOO167 GYK166:GYK167 HIG166:HIG167 HSC166:HSC167 IBY166:IBY167 ILU166:ILU167 IVQ166:IVQ167 JFM166:JFM167 JPI166:JPI167 JZE166:JZE167 KJA166:KJA167 KSW166:KSW167 LCS166:LCS167 LMO166:LMO167 LWK166:LWK167 MGG166:MGG167 MQC166:MQC167 MZY166:MZY167 NJU166:NJU167 NTQ166:NTQ167 ODM166:ODM167 ONI166:ONI167 OXE166:OXE167 PHA166:PHA167 PQW166:PQW167 QAS166:QAS167 QKO166:QKO167 QUK166:QUK167 REG166:REG167 ROC166:ROC167 RXY166:RXY167 SHU166:SHU167 SRQ166:SRQ167 TBM166:TBM167 TLI166:TLI167 TVE166:TVE167 UFA166:UFA167 UOW166:UOW167 UYS166:UYS167 VIO166:VIO167 VSK166:VSK167 WCG166:WCG167 WMC166:WMC167 WVY166:WVY167 JM169:JM172 TI169:TI172 ADE169:ADE172 ANA169:ANA172 AWW169:AWW172 BGS169:BGS172 BQO169:BQO172 CAK169:CAK172 CKG169:CKG172 CUC169:CUC172 DDY169:DDY172 DNU169:DNU172 DXQ169:DXQ172 EHM169:EHM172 ERI169:ERI172 FBE169:FBE172 FLA169:FLA172 FUW169:FUW172 GES169:GES172 GOO169:GOO172 GYK169:GYK172 HIG169:HIG172 HSC169:HSC172 IBY169:IBY172 ILU169:ILU172 IVQ169:IVQ172 JFM169:JFM172 JPI169:JPI172 JZE169:JZE172 KJA169:KJA172 KSW169:KSW172 LCS169:LCS172 LMO169:LMO172 LWK169:LWK172 MGG169:MGG172 MQC169:MQC172 MZY169:MZY172 NJU169:NJU172 NTQ169:NTQ172 ODM169:ODM172 ONI169:ONI172 OXE169:OXE172 PHA169:PHA172 PQW169:PQW172 QAS169:QAS172 QKO169:QKO172 QUK169:QUK172 REG169:REG172 ROC169:ROC172 RXY169:RXY172 SHU169:SHU172 SRQ169:SRQ172 TBM169:TBM172 TLI169:TLI172 TVE169:TVE172 UFA169:UFA172 UOW169:UOW172 UYS169:UYS172 VIO169:VIO172 VSK169:VSK172 WCG169:WCG172 WMC169:WMC172 WVY169:WVY172 Q169:Q172 Q174 JM174 TI174 ADE174 ANA174 AWW174 BGS174 BQO174 CAK174 CKG174 CUC174 DDY174 DNU174 DXQ174 EHM174 ERI174 FBE174 FLA174 FUW174 GES174 GOO174 GYK174 HIG174 HSC174 IBY174 ILU174 IVQ174 JFM174 JPI174 JZE174 KJA174 KSW174 LCS174 LMO174 LWK174 MGG174 MQC174 MZY174 NJU174 NTQ174 ODM174 ONI174 OXE174 PHA174 PQW174 QAS174 QKO174 QUK174 REG174 ROC174 RXY174 SHU174 SRQ174 TBM174 TLI174 TVE174 UFA174 UOW174 UYS174 VIO174 VSK174 WCG174 WMC174 WVY174 Q177:Q180 JM177:JM180 TI177:TI180 ADE177:ADE180 ANA177:ANA180 AWW177:AWW180 BGS177:BGS180 BQO177:BQO180 CAK177:CAK180 CKG177:CKG180 CUC177:CUC180 DDY177:DDY180 DNU177:DNU180 DXQ177:DXQ180 EHM177:EHM180 ERI177:ERI180 FBE177:FBE180 FLA177:FLA180 FUW177:FUW180 GES177:GES180 GOO177:GOO180 GYK177:GYK180 HIG177:HIG180 HSC177:HSC180 IBY177:IBY180 ILU177:ILU180 IVQ177:IVQ180 JFM177:JFM180 JPI177:JPI180 JZE177:JZE180 KJA177:KJA180 KSW177:KSW180 LCS177:LCS180 LMO177:LMO180 LWK177:LWK180 MGG177:MGG180 MQC177:MQC180 MZY177:MZY180 NJU177:NJU180 NTQ177:NTQ180 ODM177:ODM180 ONI177:ONI180 OXE177:OXE180 PHA177:PHA180 PQW177:PQW180 QAS177:QAS180 QKO177:QKO180 QUK177:QUK180 REG177:REG180 ROC177:ROC180 RXY177:RXY180 SHU177:SHU180 SRQ177:SRQ180 TBM177:TBM180 TLI177:TLI180 TVE177:TVE180 UFA177:UFA180 UOW177:UOW180 UYS177:UYS180 VIO177:VIO180 VSK177:VSK180 WCG177:WCG180 WMC177:WMC180 WVY177:WVY180">
      <formula1>$Q$161</formula1>
    </dataValidation>
    <dataValidation type="list" allowBlank="1" showInputMessage="1" showErrorMessage="1" sqref="R166:R167 JN166:JN167 TJ166:TJ167 ADF166:ADF167 ANB166:ANB167 AWX166:AWX167 BGT166:BGT167 BQP166:BQP167 CAL166:CAL167 CKH166:CKH167 CUD166:CUD167 DDZ166:DDZ167 DNV166:DNV167 DXR166:DXR167 EHN166:EHN167 ERJ166:ERJ167 FBF166:FBF167 FLB166:FLB167 FUX166:FUX167 GET166:GET167 GOP166:GOP167 GYL166:GYL167 HIH166:HIH167 HSD166:HSD167 IBZ166:IBZ167 ILV166:ILV167 IVR166:IVR167 JFN166:JFN167 JPJ166:JPJ167 JZF166:JZF167 KJB166:KJB167 KSX166:KSX167 LCT166:LCT167 LMP166:LMP167 LWL166:LWL167 MGH166:MGH167 MQD166:MQD167 MZZ166:MZZ167 NJV166:NJV167 NTR166:NTR167 ODN166:ODN167 ONJ166:ONJ167 OXF166:OXF167 PHB166:PHB167 PQX166:PQX167 QAT166:QAT167 QKP166:QKP167 QUL166:QUL167 REH166:REH167 ROD166:ROD167 RXZ166:RXZ167 SHV166:SHV167 SRR166:SRR167 TBN166:TBN167 TLJ166:TLJ167 TVF166:TVF167 UFB166:UFB167 UOX166:UOX167 UYT166:UYT167 VIP166:VIP167 VSL166:VSL167 WCH166:WCH167 WMD166:WMD167 WVZ166:WVZ167 JN169:JN172 TJ169:TJ172 ADF169:ADF172 ANB169:ANB172 AWX169:AWX172 BGT169:BGT172 BQP169:BQP172 CAL169:CAL172 CKH169:CKH172 CUD169:CUD172 DDZ169:DDZ172 DNV169:DNV172 DXR169:DXR172 EHN169:EHN172 ERJ169:ERJ172 FBF169:FBF172 FLB169:FLB172 FUX169:FUX172 GET169:GET172 GOP169:GOP172 GYL169:GYL172 HIH169:HIH172 HSD169:HSD172 IBZ169:IBZ172 ILV169:ILV172 IVR169:IVR172 JFN169:JFN172 JPJ169:JPJ172 JZF169:JZF172 KJB169:KJB172 KSX169:KSX172 LCT169:LCT172 LMP169:LMP172 LWL169:LWL172 MGH169:MGH172 MQD169:MQD172 MZZ169:MZZ172 NJV169:NJV172 NTR169:NTR172 ODN169:ODN172 ONJ169:ONJ172 OXF169:OXF172 PHB169:PHB172 PQX169:PQX172 QAT169:QAT172 QKP169:QKP172 QUL169:QUL172 REH169:REH172 ROD169:ROD172 RXZ169:RXZ172 SHV169:SHV172 SRR169:SRR172 TBN169:TBN172 TLJ169:TLJ172 TVF169:TVF172 UFB169:UFB172 UOX169:UOX172 UYT169:UYT172 VIP169:VIP172 VSL169:VSL172 WCH169:WCH172 WMD169:WMD172 WVZ169:WVZ172 R169:R172 R177:R180 JN177:JN180 TJ177:TJ180 ADF177:ADF180 ANB177:ANB180 AWX177:AWX180 BGT177:BGT180 BQP177:BQP180 CAL177:CAL180 CKH177:CKH180 CUD177:CUD180 DDZ177:DDZ180 DNV177:DNV180 DXR177:DXR180 EHN177:EHN180 ERJ177:ERJ180 FBF177:FBF180 FLB177:FLB180 FUX177:FUX180 GET177:GET180 GOP177:GOP180 GYL177:GYL180 HIH177:HIH180 HSD177:HSD180 IBZ177:IBZ180 ILV177:ILV180 IVR177:IVR180 JFN177:JFN180 JPJ177:JPJ180 JZF177:JZF180 KJB177:KJB180 KSX177:KSX180 LCT177:LCT180 LMP177:LMP180 LWL177:LWL180 MGH177:MGH180 MQD177:MQD180 MZZ177:MZZ180 NJV177:NJV180 NTR177:NTR180 ODN177:ODN180 ONJ177:ONJ180 OXF177:OXF180 PHB177:PHB180 PQX177:PQX180 QAT177:QAT180 QKP177:QKP180 QUL177:QUL180 REH177:REH180 ROD177:ROD180 RXZ177:RXZ180 SHV177:SHV180 SRR177:SRR180 TBN177:TBN180 TLJ177:TLJ180 TVF177:TVF180 UFB177:UFB180 UOX177:UOX180 UYT177:UYT180 VIP177:VIP180 VSL177:VSL180 WCH177:WCH180 WMD177:WMD180 WVZ177:WVZ180">
      <formula1>$R$161</formula1>
    </dataValidation>
    <dataValidation type="list" allowBlank="1" showInputMessage="1" showErrorMessage="1" sqref="WMC185:WMC186 WVY185:WVY186 Q185:Q186 JM185:JM186 TI185:TI186 ADE185:ADE186 ANA185:ANA186 AWW185:AWW186 BGS185:BGS186 BQO185:BQO186 CAK185:CAK186 CKG185:CKG186 CUC185:CUC186 DDY185:DDY186 DNU185:DNU186 DXQ185:DXQ186 EHM185:EHM186 ERI185:ERI186 FBE185:FBE186 FLA185:FLA186 FUW185:FUW186 GES185:GES186 GOO185:GOO186 GYK185:GYK186 HIG185:HIG186 HSC185:HSC186 IBY185:IBY186 ILU185:ILU186 IVQ185:IVQ186 JFM185:JFM186 JPI185:JPI186 JZE185:JZE186 KJA185:KJA186 KSW185:KSW186 LCS185:LCS186 LMO185:LMO186 LWK185:LWK186 MGG185:MGG186 MQC185:MQC186 MZY185:MZY186 NJU185:NJU186 NTQ185:NTQ186 ODM185:ODM186 ONI185:ONI186 OXE185:OXE186 PHA185:PHA186 PQW185:PQW186 QAS185:QAS186 QKO185:QKO186 QUK185:QUK186 REG185:REG186 ROC185:ROC186 RXY185:RXY186 SHU185:SHU186 SRQ185:SRQ186 TBM185:TBM186 TLI185:TLI186 TVE185:TVE186 UFA185:UFA186 UOW185:UOW186 UYS185:UYS186 VIO185:VIO186 VSK185:VSK186 WCG185:WCG186">
      <formula1>$Q$41</formula1>
    </dataValidation>
    <dataValidation type="list" allowBlank="1" showInputMessage="1" showErrorMessage="1" sqref="WMD185:WMD186 WVZ185:WVZ186 R185:R186 JN185:JN186 TJ185:TJ186 ADF185:ADF186 ANB185:ANB186 AWX185:AWX186 BGT185:BGT186 BQP185:BQP186 CAL185:CAL186 CKH185:CKH186 CUD185:CUD186 DDZ185:DDZ186 DNV185:DNV186 DXR185:DXR186 EHN185:EHN186 ERJ185:ERJ186 FBF185:FBF186 FLB185:FLB186 FUX185:FUX186 GET185:GET186 GOP185:GOP186 GYL185:GYL186 HIH185:HIH186 HSD185:HSD186 IBZ185:IBZ186 ILV185:ILV186 IVR185:IVR186 JFN185:JFN186 JPJ185:JPJ186 JZF185:JZF186 KJB185:KJB186 KSX185:KSX186 LCT185:LCT186 LMP185:LMP186 LWL185:LWL186 MGH185:MGH186 MQD185:MQD186 MZZ185:MZZ186 NJV185:NJV186 NTR185:NTR186 ODN185:ODN186 ONJ185:ONJ186 OXF185:OXF186 PHB185:PHB186 PQX185:PQX186 QAT185:QAT186 QKP185:QKP186 QUL185:QUL186 REH185:REH186 ROD185:ROD186 RXZ185:RXZ186 SHV185:SHV186 SRR185:SRR186 TBN185:TBN186 TLJ185:TLJ186 TVF185:TVF186 UFB185:UFB186 UOX185:UOX186 UYT185:UYT186 VIP185:VIP186 VSL185:VSL186 WCH185:WCH186">
      <formula1>$R$41</formula1>
    </dataValidation>
    <dataValidation type="list" allowBlank="1" showInputMessage="1" showErrorMessage="1" sqref="WME185:WME186 WWA185:WWA186 S185:S186 JO185:JO186 TK185:TK186 ADG185:ADG186 ANC185:ANC186 AWY185:AWY186 BGU185:BGU186 BQQ185:BQQ186 CAM185:CAM186 CKI185:CKI186 CUE185:CUE186 DEA185:DEA186 DNW185:DNW186 DXS185:DXS186 EHO185:EHO186 ERK185:ERK186 FBG185:FBG186 FLC185:FLC186 FUY185:FUY186 GEU185:GEU186 GOQ185:GOQ186 GYM185:GYM186 HII185:HII186 HSE185:HSE186 ICA185:ICA186 ILW185:ILW186 IVS185:IVS186 JFO185:JFO186 JPK185:JPK186 JZG185:JZG186 KJC185:KJC186 KSY185:KSY186 LCU185:LCU186 LMQ185:LMQ186 LWM185:LWM186 MGI185:MGI186 MQE185:MQE186 NAA185:NAA186 NJW185:NJW186 NTS185:NTS186 ODO185:ODO186 ONK185:ONK186 OXG185:OXG186 PHC185:PHC186 PQY185:PQY186 QAU185:QAU186 QKQ185:QKQ186 QUM185:QUM186 REI185:REI186 ROE185:ROE186 RYA185:RYA186 SHW185:SHW186 SRS185:SRS186 TBO185:TBO186 TLK185:TLK186 TVG185:TVG186 UFC185:UFC186 UOY185:UOY186 UYU185:UYU186 VIQ185:VIQ186 VSM185:VSM186 WCI185:WCI186">
      <formula1>$S$41</formula1>
    </dataValidation>
    <dataValidation type="list" allowBlank="1" showInputMessage="1" showErrorMessage="1" sqref="B252:I253 B244:I249">
      <formula1>$B$41:$B$240</formula1>
    </dataValidation>
  </dataValidations>
  <pageMargins left="0.70866141732283472" right="0.70866141732283472" top="0.74803149606299213" bottom="0.74803149606299213" header="0.31496062992125984" footer="0.31496062992125984"/>
  <pageSetup paperSize="9" orientation="landscape" blackAndWhite="1" r:id="rId1"/>
  <headerFooter>
    <oddHeader>&amp;RPag. &amp;P</oddHeader>
    <oddFooter>&amp;LRECTOR,
Acad.Prof.univ.dr. Ioan Aurel POP&amp;CDECAN,
Prof. univ.dr. Corin BRAGA&amp;RDIRECTOR DE DEPARTAMENT,
Lect. dr. Balázs Katalin</oddFooter>
  </headerFooter>
  <rowBreaks count="2" manualBreakCount="2">
    <brk id="294" max="19" man="1"/>
    <brk id="329" max="19" man="1"/>
  </rowBreaks>
  <colBreaks count="1" manualBreakCount="1">
    <brk id="20" max="1048575" man="1"/>
  </colBreaks>
  <ignoredErrors>
    <ignoredError sqref="M327"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8"/>
  <sheetViews>
    <sheetView tabSelected="1" view="pageLayout" topLeftCell="A4" zoomScaleNormal="100" workbookViewId="0">
      <selection activeCell="A21" sqref="A21:J22"/>
    </sheetView>
  </sheetViews>
  <sheetFormatPr defaultColWidth="8.7109375" defaultRowHeight="15" x14ac:dyDescent="0.25"/>
  <cols>
    <col min="1" max="1" width="8.7109375" style="83"/>
    <col min="2" max="9" width="6.140625" style="83" customWidth="1"/>
    <col min="10" max="10" width="7.7109375" style="83" customWidth="1"/>
    <col min="11" max="19" width="6.140625" style="83" customWidth="1"/>
    <col min="20" max="20" width="9.140625" style="83" customWidth="1"/>
    <col min="21" max="16384" width="8.7109375" style="83"/>
  </cols>
  <sheetData>
    <row r="1" spans="1:28" x14ac:dyDescent="0.25">
      <c r="A1" s="277" t="s">
        <v>99</v>
      </c>
      <c r="B1" s="277"/>
      <c r="C1" s="277"/>
      <c r="D1" s="277"/>
      <c r="E1" s="277"/>
      <c r="F1" s="277"/>
      <c r="G1" s="277"/>
      <c r="H1" s="277"/>
      <c r="I1" s="277"/>
      <c r="J1" s="277"/>
      <c r="K1" s="277"/>
      <c r="L1" s="277"/>
      <c r="M1" s="277"/>
      <c r="N1" s="277"/>
      <c r="O1" s="277"/>
      <c r="P1" s="277"/>
      <c r="Q1" s="277"/>
      <c r="R1" s="277"/>
      <c r="S1" s="277"/>
      <c r="T1" s="277"/>
      <c r="U1" s="345" t="s">
        <v>291</v>
      </c>
      <c r="V1" s="346"/>
      <c r="W1" s="346"/>
      <c r="X1" s="346"/>
      <c r="Y1" s="346"/>
      <c r="Z1" s="346"/>
      <c r="AA1" s="342"/>
      <c r="AB1" s="342"/>
    </row>
    <row r="2" spans="1:28" s="84" customFormat="1" ht="19.5" customHeight="1" x14ac:dyDescent="0.2">
      <c r="A2" s="280" t="s">
        <v>77</v>
      </c>
      <c r="B2" s="280"/>
      <c r="C2" s="280"/>
      <c r="D2" s="280"/>
      <c r="E2" s="280"/>
      <c r="F2" s="280"/>
      <c r="G2" s="280"/>
      <c r="H2" s="280"/>
      <c r="I2" s="280"/>
      <c r="J2" s="280"/>
      <c r="K2" s="280"/>
      <c r="L2" s="280"/>
      <c r="M2" s="280"/>
      <c r="N2" s="280"/>
      <c r="O2" s="280"/>
      <c r="P2" s="280"/>
      <c r="Q2" s="280"/>
      <c r="R2" s="280"/>
      <c r="S2" s="280"/>
      <c r="T2" s="280"/>
    </row>
    <row r="3" spans="1:28" s="84" customFormat="1" ht="23.25" customHeight="1" x14ac:dyDescent="0.2">
      <c r="A3" s="347" t="s">
        <v>29</v>
      </c>
      <c r="B3" s="347" t="s">
        <v>28</v>
      </c>
      <c r="C3" s="347"/>
      <c r="D3" s="347"/>
      <c r="E3" s="347"/>
      <c r="F3" s="347"/>
      <c r="G3" s="347"/>
      <c r="H3" s="347"/>
      <c r="I3" s="347"/>
      <c r="J3" s="348" t="s">
        <v>42</v>
      </c>
      <c r="K3" s="348" t="s">
        <v>26</v>
      </c>
      <c r="L3" s="348"/>
      <c r="M3" s="348"/>
      <c r="N3" s="348" t="s">
        <v>43</v>
      </c>
      <c r="O3" s="349"/>
      <c r="P3" s="349"/>
      <c r="Q3" s="348" t="s">
        <v>25</v>
      </c>
      <c r="R3" s="348"/>
      <c r="S3" s="348"/>
      <c r="T3" s="348" t="s">
        <v>24</v>
      </c>
    </row>
    <row r="4" spans="1:28" s="84" customFormat="1" ht="12.75" x14ac:dyDescent="0.2">
      <c r="A4" s="347"/>
      <c r="B4" s="347"/>
      <c r="C4" s="347"/>
      <c r="D4" s="347"/>
      <c r="E4" s="347"/>
      <c r="F4" s="347"/>
      <c r="G4" s="347"/>
      <c r="H4" s="347"/>
      <c r="I4" s="347"/>
      <c r="J4" s="348"/>
      <c r="K4" s="350" t="s">
        <v>30</v>
      </c>
      <c r="L4" s="350" t="s">
        <v>31</v>
      </c>
      <c r="M4" s="350" t="s">
        <v>32</v>
      </c>
      <c r="N4" s="350" t="s">
        <v>36</v>
      </c>
      <c r="O4" s="350" t="s">
        <v>7</v>
      </c>
      <c r="P4" s="350" t="s">
        <v>33</v>
      </c>
      <c r="Q4" s="350" t="s">
        <v>34</v>
      </c>
      <c r="R4" s="350" t="s">
        <v>30</v>
      </c>
      <c r="S4" s="350" t="s">
        <v>35</v>
      </c>
      <c r="T4" s="348"/>
    </row>
    <row r="5" spans="1:28" s="84" customFormat="1" ht="12.75" x14ac:dyDescent="0.2">
      <c r="A5" s="351" t="s">
        <v>54</v>
      </c>
      <c r="B5" s="351"/>
      <c r="C5" s="351"/>
      <c r="D5" s="351"/>
      <c r="E5" s="351"/>
      <c r="F5" s="351"/>
      <c r="G5" s="351"/>
      <c r="H5" s="351"/>
      <c r="I5" s="351"/>
      <c r="J5" s="351"/>
      <c r="K5" s="351"/>
      <c r="L5" s="351"/>
      <c r="M5" s="351"/>
      <c r="N5" s="351"/>
      <c r="O5" s="351"/>
      <c r="P5" s="351"/>
      <c r="Q5" s="351"/>
      <c r="R5" s="351"/>
      <c r="S5" s="351"/>
      <c r="T5" s="351"/>
      <c r="U5" s="335"/>
    </row>
    <row r="6" spans="1:28" s="84" customFormat="1" ht="15.75" customHeight="1" x14ac:dyDescent="0.2">
      <c r="A6" s="352" t="s">
        <v>78</v>
      </c>
      <c r="B6" s="353" t="s">
        <v>292</v>
      </c>
      <c r="C6" s="353"/>
      <c r="D6" s="353"/>
      <c r="E6" s="353"/>
      <c r="F6" s="353"/>
      <c r="G6" s="353"/>
      <c r="H6" s="353"/>
      <c r="I6" s="353"/>
      <c r="J6" s="354">
        <v>5</v>
      </c>
      <c r="K6" s="354">
        <v>2</v>
      </c>
      <c r="L6" s="354">
        <v>2</v>
      </c>
      <c r="M6" s="354">
        <v>0</v>
      </c>
      <c r="N6" s="355">
        <f>K6+L6+M6</f>
        <v>4</v>
      </c>
      <c r="O6" s="355">
        <f>P6-N6</f>
        <v>5</v>
      </c>
      <c r="P6" s="355">
        <f>ROUND(PRODUCT(J6,25)/14,0)</f>
        <v>9</v>
      </c>
      <c r="Q6" s="354" t="s">
        <v>34</v>
      </c>
      <c r="R6" s="354"/>
      <c r="S6" s="356"/>
      <c r="T6" s="356" t="s">
        <v>86</v>
      </c>
      <c r="U6" s="335"/>
    </row>
    <row r="7" spans="1:28" s="84" customFormat="1" ht="12.75" x14ac:dyDescent="0.2">
      <c r="A7" s="357" t="s">
        <v>55</v>
      </c>
      <c r="B7" s="357"/>
      <c r="C7" s="357"/>
      <c r="D7" s="357"/>
      <c r="E7" s="357"/>
      <c r="F7" s="357"/>
      <c r="G7" s="357"/>
      <c r="H7" s="357"/>
      <c r="I7" s="357"/>
      <c r="J7" s="357"/>
      <c r="K7" s="357"/>
      <c r="L7" s="357"/>
      <c r="M7" s="357"/>
      <c r="N7" s="357"/>
      <c r="O7" s="357"/>
      <c r="P7" s="357"/>
      <c r="Q7" s="357"/>
      <c r="R7" s="357"/>
      <c r="S7" s="357"/>
      <c r="T7" s="357"/>
      <c r="U7" s="335"/>
    </row>
    <row r="8" spans="1:28" s="84" customFormat="1" ht="48.75" customHeight="1" x14ac:dyDescent="0.2">
      <c r="A8" s="352" t="s">
        <v>79</v>
      </c>
      <c r="B8" s="358" t="s">
        <v>293</v>
      </c>
      <c r="C8" s="359"/>
      <c r="D8" s="359"/>
      <c r="E8" s="359"/>
      <c r="F8" s="359"/>
      <c r="G8" s="359"/>
      <c r="H8" s="359"/>
      <c r="I8" s="360"/>
      <c r="J8" s="354">
        <v>5</v>
      </c>
      <c r="K8" s="354">
        <v>2</v>
      </c>
      <c r="L8" s="354">
        <v>2</v>
      </c>
      <c r="M8" s="354">
        <v>0</v>
      </c>
      <c r="N8" s="355">
        <f>K8+L8+M8</f>
        <v>4</v>
      </c>
      <c r="O8" s="355">
        <f>P8-N8</f>
        <v>5</v>
      </c>
      <c r="P8" s="355">
        <f>ROUND(PRODUCT(J8,25)/14,0)</f>
        <v>9</v>
      </c>
      <c r="Q8" s="354" t="s">
        <v>34</v>
      </c>
      <c r="R8" s="354"/>
      <c r="S8" s="356"/>
      <c r="T8" s="356" t="s">
        <v>86</v>
      </c>
      <c r="U8" s="335"/>
    </row>
    <row r="9" spans="1:28" s="84" customFormat="1" ht="12.75" x14ac:dyDescent="0.2">
      <c r="A9" s="357" t="s">
        <v>56</v>
      </c>
      <c r="B9" s="357"/>
      <c r="C9" s="357"/>
      <c r="D9" s="357"/>
      <c r="E9" s="357"/>
      <c r="F9" s="357"/>
      <c r="G9" s="357"/>
      <c r="H9" s="357"/>
      <c r="I9" s="357"/>
      <c r="J9" s="357"/>
      <c r="K9" s="357"/>
      <c r="L9" s="357"/>
      <c r="M9" s="357"/>
      <c r="N9" s="357"/>
      <c r="O9" s="357"/>
      <c r="P9" s="357"/>
      <c r="Q9" s="357"/>
      <c r="R9" s="357"/>
      <c r="S9" s="357"/>
      <c r="T9" s="357"/>
      <c r="U9" s="335"/>
    </row>
    <row r="10" spans="1:28" s="84" customFormat="1" ht="38.25" customHeight="1" x14ac:dyDescent="0.2">
      <c r="A10" s="352" t="s">
        <v>80</v>
      </c>
      <c r="B10" s="361" t="s">
        <v>294</v>
      </c>
      <c r="C10" s="362"/>
      <c r="D10" s="362"/>
      <c r="E10" s="362"/>
      <c r="F10" s="362"/>
      <c r="G10" s="362"/>
      <c r="H10" s="362"/>
      <c r="I10" s="362"/>
      <c r="J10" s="354">
        <v>5</v>
      </c>
      <c r="K10" s="354">
        <v>2</v>
      </c>
      <c r="L10" s="354">
        <v>2</v>
      </c>
      <c r="M10" s="354">
        <v>0</v>
      </c>
      <c r="N10" s="355">
        <f>K10+L10+M10</f>
        <v>4</v>
      </c>
      <c r="O10" s="355">
        <f>P10-N10</f>
        <v>5</v>
      </c>
      <c r="P10" s="355">
        <f>ROUND(PRODUCT(J10,25)/14,0)</f>
        <v>9</v>
      </c>
      <c r="Q10" s="354" t="s">
        <v>34</v>
      </c>
      <c r="R10" s="354"/>
      <c r="S10" s="356"/>
      <c r="T10" s="356" t="s">
        <v>86</v>
      </c>
      <c r="U10" s="335"/>
    </row>
    <row r="11" spans="1:28" s="84" customFormat="1" ht="12.75" x14ac:dyDescent="0.2">
      <c r="A11" s="238" t="s">
        <v>57</v>
      </c>
      <c r="B11" s="238"/>
      <c r="C11" s="238"/>
      <c r="D11" s="238"/>
      <c r="E11" s="238"/>
      <c r="F11" s="238"/>
      <c r="G11" s="238"/>
      <c r="H11" s="238"/>
      <c r="I11" s="238"/>
      <c r="J11" s="238"/>
      <c r="K11" s="238"/>
      <c r="L11" s="238"/>
      <c r="M11" s="238"/>
      <c r="N11" s="238"/>
      <c r="O11" s="238"/>
      <c r="P11" s="238"/>
      <c r="Q11" s="238"/>
      <c r="R11" s="238"/>
      <c r="S11" s="238"/>
      <c r="T11" s="238"/>
      <c r="U11" s="335"/>
    </row>
    <row r="12" spans="1:28" s="84" customFormat="1" ht="30" customHeight="1" x14ac:dyDescent="0.2">
      <c r="A12" s="352" t="s">
        <v>81</v>
      </c>
      <c r="B12" s="363" t="s">
        <v>300</v>
      </c>
      <c r="C12" s="364"/>
      <c r="D12" s="364"/>
      <c r="E12" s="364"/>
      <c r="F12" s="364"/>
      <c r="G12" s="364"/>
      <c r="H12" s="364"/>
      <c r="I12" s="364"/>
      <c r="J12" s="354">
        <v>5</v>
      </c>
      <c r="K12" s="354">
        <v>2</v>
      </c>
      <c r="L12" s="354">
        <v>2</v>
      </c>
      <c r="M12" s="354">
        <v>0</v>
      </c>
      <c r="N12" s="355">
        <f>K12+L12+M12</f>
        <v>4</v>
      </c>
      <c r="O12" s="355">
        <f>P12-N12</f>
        <v>5</v>
      </c>
      <c r="P12" s="355">
        <f>ROUND(PRODUCT(J12,25)/14,0)</f>
        <v>9</v>
      </c>
      <c r="Q12" s="354" t="s">
        <v>34</v>
      </c>
      <c r="R12" s="354"/>
      <c r="S12" s="356"/>
      <c r="T12" s="365" t="s">
        <v>87</v>
      </c>
      <c r="U12" s="335"/>
    </row>
    <row r="13" spans="1:28" s="84" customFormat="1" ht="12.75" x14ac:dyDescent="0.2">
      <c r="A13" s="238" t="s">
        <v>58</v>
      </c>
      <c r="B13" s="366"/>
      <c r="C13" s="366"/>
      <c r="D13" s="366"/>
      <c r="E13" s="366"/>
      <c r="F13" s="366"/>
      <c r="G13" s="366"/>
      <c r="H13" s="366"/>
      <c r="I13" s="366"/>
      <c r="J13" s="366"/>
      <c r="K13" s="366"/>
      <c r="L13" s="366"/>
      <c r="M13" s="366"/>
      <c r="N13" s="366"/>
      <c r="O13" s="366"/>
      <c r="P13" s="366"/>
      <c r="Q13" s="366"/>
      <c r="R13" s="366"/>
      <c r="S13" s="366"/>
      <c r="T13" s="366"/>
      <c r="U13" s="335"/>
    </row>
    <row r="14" spans="1:28" s="84" customFormat="1" ht="27" customHeight="1" x14ac:dyDescent="0.2">
      <c r="A14" s="352" t="s">
        <v>82</v>
      </c>
      <c r="B14" s="363" t="s">
        <v>301</v>
      </c>
      <c r="C14" s="364"/>
      <c r="D14" s="364"/>
      <c r="E14" s="364"/>
      <c r="F14" s="364"/>
      <c r="G14" s="364"/>
      <c r="H14" s="364"/>
      <c r="I14" s="364"/>
      <c r="J14" s="354">
        <v>5</v>
      </c>
      <c r="K14" s="354">
        <v>2</v>
      </c>
      <c r="L14" s="354">
        <v>2</v>
      </c>
      <c r="M14" s="354">
        <v>0</v>
      </c>
      <c r="N14" s="355">
        <f>K14+L14+M14</f>
        <v>4</v>
      </c>
      <c r="O14" s="355">
        <f>P14-N14</f>
        <v>5</v>
      </c>
      <c r="P14" s="355">
        <f>ROUND(PRODUCT(J14,25)/14,0)</f>
        <v>9</v>
      </c>
      <c r="Q14" s="354" t="s">
        <v>34</v>
      </c>
      <c r="R14" s="354"/>
      <c r="S14" s="356"/>
      <c r="T14" s="365" t="s">
        <v>87</v>
      </c>
      <c r="U14" s="335"/>
    </row>
    <row r="15" spans="1:28" s="84" customFormat="1" ht="38.25" customHeight="1" x14ac:dyDescent="0.2">
      <c r="A15" s="352" t="s">
        <v>83</v>
      </c>
      <c r="B15" s="367" t="s">
        <v>295</v>
      </c>
      <c r="C15" s="367"/>
      <c r="D15" s="367"/>
      <c r="E15" s="367"/>
      <c r="F15" s="367"/>
      <c r="G15" s="367"/>
      <c r="H15" s="367"/>
      <c r="I15" s="367"/>
      <c r="J15" s="354">
        <v>3</v>
      </c>
      <c r="K15" s="354">
        <v>0</v>
      </c>
      <c r="L15" s="354">
        <v>0</v>
      </c>
      <c r="M15" s="354">
        <v>3</v>
      </c>
      <c r="N15" s="355">
        <f>K15+L15+M15</f>
        <v>3</v>
      </c>
      <c r="O15" s="355">
        <f>P15-N15</f>
        <v>2</v>
      </c>
      <c r="P15" s="355">
        <f>ROUND(PRODUCT(J15,25)/14,0)</f>
        <v>5</v>
      </c>
      <c r="Q15" s="354"/>
      <c r="R15" s="354" t="s">
        <v>30</v>
      </c>
      <c r="S15" s="356"/>
      <c r="T15" s="365" t="s">
        <v>87</v>
      </c>
      <c r="U15" s="335"/>
    </row>
    <row r="16" spans="1:28" s="84" customFormat="1" ht="12.75" x14ac:dyDescent="0.2">
      <c r="A16" s="352" t="s">
        <v>84</v>
      </c>
      <c r="B16" s="353" t="s">
        <v>296</v>
      </c>
      <c r="C16" s="353"/>
      <c r="D16" s="353"/>
      <c r="E16" s="353"/>
      <c r="F16" s="353"/>
      <c r="G16" s="353"/>
      <c r="H16" s="353"/>
      <c r="I16" s="353"/>
      <c r="J16" s="354">
        <v>3</v>
      </c>
      <c r="K16" s="354">
        <v>1</v>
      </c>
      <c r="L16" s="354">
        <v>1</v>
      </c>
      <c r="M16" s="354">
        <v>0</v>
      </c>
      <c r="N16" s="355">
        <f>K18+L18+M18</f>
        <v>2</v>
      </c>
      <c r="O16" s="355">
        <f>P18-N18</f>
        <v>2</v>
      </c>
      <c r="P16" s="355">
        <f>ROUND(PRODUCT(J18,25)/14,0)</f>
        <v>4</v>
      </c>
      <c r="Q16" s="354" t="s">
        <v>34</v>
      </c>
      <c r="R16" s="354"/>
      <c r="S16" s="356"/>
      <c r="T16" s="356" t="s">
        <v>86</v>
      </c>
      <c r="U16" s="335"/>
    </row>
    <row r="17" spans="1:21" s="84" customFormat="1" ht="12.75" x14ac:dyDescent="0.2">
      <c r="A17" s="357" t="s">
        <v>59</v>
      </c>
      <c r="B17" s="357"/>
      <c r="C17" s="357"/>
      <c r="D17" s="357"/>
      <c r="E17" s="357"/>
      <c r="F17" s="357"/>
      <c r="G17" s="357"/>
      <c r="H17" s="357"/>
      <c r="I17" s="357"/>
      <c r="J17" s="357"/>
      <c r="K17" s="357"/>
      <c r="L17" s="357"/>
      <c r="M17" s="357"/>
      <c r="N17" s="357"/>
      <c r="O17" s="357"/>
      <c r="P17" s="357"/>
      <c r="Q17" s="357"/>
      <c r="R17" s="357"/>
      <c r="S17" s="357"/>
      <c r="T17" s="357"/>
      <c r="U17" s="335"/>
    </row>
    <row r="18" spans="1:21" s="84" customFormat="1" ht="12.75" x14ac:dyDescent="0.2">
      <c r="A18" s="352" t="s">
        <v>85</v>
      </c>
      <c r="B18" s="353" t="s">
        <v>297</v>
      </c>
      <c r="C18" s="353"/>
      <c r="D18" s="353"/>
      <c r="E18" s="353"/>
      <c r="F18" s="353"/>
      <c r="G18" s="353"/>
      <c r="H18" s="353"/>
      <c r="I18" s="353"/>
      <c r="J18" s="354">
        <v>2</v>
      </c>
      <c r="K18" s="354">
        <v>1</v>
      </c>
      <c r="L18" s="354">
        <v>1</v>
      </c>
      <c r="M18" s="354">
        <v>0</v>
      </c>
      <c r="N18" s="355">
        <f>K18+L18+M18</f>
        <v>2</v>
      </c>
      <c r="O18" s="355">
        <f>P18-N18</f>
        <v>2</v>
      </c>
      <c r="P18" s="355">
        <f>ROUND(PRODUCT(J18,25)/12,0)</f>
        <v>4</v>
      </c>
      <c r="Q18" s="354"/>
      <c r="R18" s="354" t="s">
        <v>30</v>
      </c>
      <c r="S18" s="356"/>
      <c r="T18" s="365" t="s">
        <v>87</v>
      </c>
      <c r="U18" s="335"/>
    </row>
    <row r="19" spans="1:21" s="84" customFormat="1" ht="40.5" customHeight="1" x14ac:dyDescent="0.2">
      <c r="A19" s="352" t="s">
        <v>100</v>
      </c>
      <c r="B19" s="367" t="s">
        <v>298</v>
      </c>
      <c r="C19" s="367"/>
      <c r="D19" s="367"/>
      <c r="E19" s="367"/>
      <c r="F19" s="367"/>
      <c r="G19" s="367"/>
      <c r="H19" s="367"/>
      <c r="I19" s="367"/>
      <c r="J19" s="354">
        <v>2</v>
      </c>
      <c r="K19" s="354">
        <v>0</v>
      </c>
      <c r="L19" s="354">
        <v>0</v>
      </c>
      <c r="M19" s="354">
        <v>3</v>
      </c>
      <c r="N19" s="355">
        <f>K19+L19+M19</f>
        <v>3</v>
      </c>
      <c r="O19" s="355">
        <f>P19-N19</f>
        <v>1</v>
      </c>
      <c r="P19" s="355">
        <f>ROUND(PRODUCT(J19,25)/14,0)</f>
        <v>4</v>
      </c>
      <c r="Q19" s="354"/>
      <c r="R19" s="354" t="s">
        <v>30</v>
      </c>
      <c r="S19" s="356"/>
      <c r="T19" s="365" t="s">
        <v>87</v>
      </c>
      <c r="U19" s="335"/>
    </row>
    <row r="20" spans="1:21" s="84" customFormat="1" ht="12.75" x14ac:dyDescent="0.2">
      <c r="A20" s="368" t="s">
        <v>76</v>
      </c>
      <c r="B20" s="368"/>
      <c r="C20" s="368"/>
      <c r="D20" s="368"/>
      <c r="E20" s="368"/>
      <c r="F20" s="368"/>
      <c r="G20" s="368"/>
      <c r="H20" s="368"/>
      <c r="I20" s="368"/>
      <c r="J20" s="369">
        <f t="shared" ref="J20:P20" si="0">SUM(J6,J8,J10,J12,J14:J16,J18:J19)</f>
        <v>35</v>
      </c>
      <c r="K20" s="369">
        <f t="shared" si="0"/>
        <v>12</v>
      </c>
      <c r="L20" s="369">
        <f t="shared" si="0"/>
        <v>12</v>
      </c>
      <c r="M20" s="369">
        <f t="shared" si="0"/>
        <v>6</v>
      </c>
      <c r="N20" s="369">
        <f t="shared" si="0"/>
        <v>30</v>
      </c>
      <c r="O20" s="369">
        <f t="shared" si="0"/>
        <v>32</v>
      </c>
      <c r="P20" s="369">
        <f t="shared" si="0"/>
        <v>62</v>
      </c>
      <c r="Q20" s="355">
        <f>COUNTIF(Q6,"E")+COUNTIF(Q8,"E")+COUNTIF(Q10,"E")+COUNTIF(Q12,"E")+COUNTIF(Q14:Q16,"E")+COUNTIF(Q18:Q19,"E")</f>
        <v>6</v>
      </c>
      <c r="R20" s="355">
        <f>COUNTIF(R6,"C")+COUNTIF(R8,"C")+COUNTIF(R10,"C")+COUNTIF(R12,"C")+COUNTIF(R14:R16,"C")+COUNTIF(R18:R19,"C")</f>
        <v>3</v>
      </c>
      <c r="S20" s="355">
        <f>COUNTIF(S6,"VP")+COUNTIF(S8,"VP")+COUNTIF(S10,"VP")+COUNTIF(S12,"VP")+COUNTIF(S14:S16,"VP")+COUNTIF(S18:S19,"VP")</f>
        <v>0</v>
      </c>
      <c r="T20" s="370"/>
      <c r="U20" s="335"/>
    </row>
    <row r="21" spans="1:21" s="84" customFormat="1" ht="12.75" x14ac:dyDescent="0.2">
      <c r="A21" s="125" t="s">
        <v>52</v>
      </c>
      <c r="B21" s="125"/>
      <c r="C21" s="125"/>
      <c r="D21" s="125"/>
      <c r="E21" s="125"/>
      <c r="F21" s="125"/>
      <c r="G21" s="125"/>
      <c r="H21" s="125"/>
      <c r="I21" s="125"/>
      <c r="J21" s="125"/>
      <c r="K21" s="119">
        <f t="shared" ref="K21:P21" si="1">SUM(K6,K8,K10,K12,K14,K15,K16)*14+SUM(K18,K19)*12</f>
        <v>166</v>
      </c>
      <c r="L21" s="119">
        <f t="shared" si="1"/>
        <v>166</v>
      </c>
      <c r="M21" s="119">
        <f t="shared" si="1"/>
        <v>78</v>
      </c>
      <c r="N21" s="119">
        <f t="shared" si="1"/>
        <v>410</v>
      </c>
      <c r="O21" s="119">
        <f t="shared" si="1"/>
        <v>442</v>
      </c>
      <c r="P21" s="119">
        <f t="shared" si="1"/>
        <v>852</v>
      </c>
      <c r="Q21" s="371" t="s">
        <v>101</v>
      </c>
      <c r="R21" s="372"/>
      <c r="S21" s="372"/>
      <c r="T21" s="372"/>
      <c r="U21" s="335"/>
    </row>
    <row r="22" spans="1:21" s="84" customFormat="1" ht="12.75" x14ac:dyDescent="0.2">
      <c r="A22" s="125"/>
      <c r="B22" s="125"/>
      <c r="C22" s="125"/>
      <c r="D22" s="125"/>
      <c r="E22" s="125"/>
      <c r="F22" s="125"/>
      <c r="G22" s="125"/>
      <c r="H22" s="125"/>
      <c r="I22" s="125"/>
      <c r="J22" s="125"/>
      <c r="K22" s="127">
        <f>SUM(K21:M21)</f>
        <v>410</v>
      </c>
      <c r="L22" s="127"/>
      <c r="M22" s="127"/>
      <c r="N22" s="127">
        <f>SUM(N21:O21)</f>
        <v>852</v>
      </c>
      <c r="O22" s="127"/>
      <c r="P22" s="127"/>
      <c r="Q22" s="372"/>
      <c r="R22" s="372"/>
      <c r="S22" s="372"/>
      <c r="T22" s="372"/>
      <c r="U22" s="335"/>
    </row>
    <row r="23" spans="1:21" s="84" customFormat="1" ht="12.75" x14ac:dyDescent="0.2">
      <c r="A23" s="373" t="s">
        <v>299</v>
      </c>
      <c r="B23" s="374"/>
      <c r="C23" s="374"/>
      <c r="D23" s="374"/>
      <c r="E23" s="374"/>
      <c r="F23" s="374"/>
      <c r="G23" s="374"/>
      <c r="H23" s="374"/>
      <c r="I23" s="375"/>
      <c r="J23" s="376">
        <v>5</v>
      </c>
      <c r="K23" s="377"/>
      <c r="L23" s="378"/>
      <c r="M23" s="378"/>
      <c r="N23" s="378"/>
      <c r="O23" s="378"/>
      <c r="P23" s="378"/>
      <c r="Q23" s="378"/>
      <c r="R23" s="378"/>
      <c r="S23" s="378"/>
      <c r="T23" s="379"/>
      <c r="U23" s="335"/>
    </row>
    <row r="24" spans="1:21" s="84" customFormat="1" ht="5.25" customHeight="1" x14ac:dyDescent="0.2">
      <c r="A24" s="115"/>
      <c r="B24" s="115"/>
      <c r="C24" s="115"/>
      <c r="D24" s="115"/>
      <c r="E24" s="115"/>
      <c r="F24" s="115"/>
      <c r="G24" s="115"/>
      <c r="H24" s="115"/>
      <c r="I24" s="115"/>
      <c r="J24" s="115"/>
      <c r="K24" s="115"/>
      <c r="L24" s="115"/>
      <c r="M24" s="115"/>
      <c r="N24" s="115"/>
      <c r="O24" s="115"/>
      <c r="P24" s="115"/>
      <c r="Q24" s="115"/>
      <c r="R24" s="115"/>
      <c r="S24" s="115"/>
      <c r="T24" s="115"/>
      <c r="U24" s="335"/>
    </row>
    <row r="25" spans="1:21" s="84" customFormat="1" ht="12.75" customHeight="1" x14ac:dyDescent="0.2">
      <c r="A25" s="334" t="s">
        <v>102</v>
      </c>
      <c r="B25" s="380"/>
      <c r="C25" s="380"/>
      <c r="D25" s="380"/>
      <c r="E25" s="380"/>
      <c r="F25" s="380"/>
      <c r="G25" s="380"/>
      <c r="H25" s="380"/>
      <c r="I25" s="380"/>
      <c r="J25" s="380"/>
      <c r="K25" s="380"/>
      <c r="L25" s="380"/>
      <c r="M25" s="380"/>
      <c r="N25" s="380"/>
      <c r="O25" s="380"/>
      <c r="P25" s="380"/>
      <c r="Q25" s="380"/>
      <c r="R25" s="380"/>
      <c r="S25" s="380"/>
      <c r="T25" s="380"/>
      <c r="U25" s="85"/>
    </row>
    <row r="26" spans="1:21" x14ac:dyDescent="0.25">
      <c r="A26" s="381"/>
      <c r="B26" s="381"/>
      <c r="C26" s="381"/>
      <c r="D26" s="381"/>
      <c r="E26" s="381"/>
      <c r="F26" s="381"/>
      <c r="G26" s="381"/>
      <c r="H26" s="381"/>
      <c r="I26" s="381"/>
      <c r="J26" s="381"/>
      <c r="K26" s="381"/>
      <c r="L26" s="381"/>
      <c r="M26" s="381"/>
      <c r="N26" s="381"/>
      <c r="O26" s="381"/>
      <c r="P26" s="381"/>
      <c r="Q26" s="381"/>
      <c r="R26" s="381"/>
      <c r="S26" s="381"/>
      <c r="T26" s="381"/>
    </row>
    <row r="27" spans="1:21" x14ac:dyDescent="0.25">
      <c r="A27"/>
      <c r="B27"/>
      <c r="C27"/>
      <c r="D27"/>
      <c r="E27"/>
      <c r="F27"/>
      <c r="G27"/>
      <c r="H27"/>
      <c r="I27"/>
      <c r="J27"/>
      <c r="K27"/>
      <c r="L27"/>
      <c r="M27"/>
      <c r="N27"/>
      <c r="O27"/>
      <c r="P27"/>
      <c r="Q27"/>
      <c r="R27"/>
      <c r="S27"/>
      <c r="T27"/>
    </row>
    <row r="28" spans="1:21" x14ac:dyDescent="0.25">
      <c r="A28"/>
      <c r="B28"/>
      <c r="C28"/>
      <c r="D28"/>
      <c r="E28"/>
      <c r="F28"/>
      <c r="G28"/>
      <c r="H28"/>
      <c r="I28"/>
      <c r="J28"/>
      <c r="K28"/>
      <c r="L28"/>
      <c r="M28"/>
      <c r="N28"/>
      <c r="O28"/>
      <c r="P28"/>
      <c r="Q28"/>
      <c r="R28"/>
      <c r="S28"/>
      <c r="T28"/>
    </row>
  </sheetData>
  <mergeCells count="33">
    <mergeCell ref="A21:J22"/>
    <mergeCell ref="Q21:T22"/>
    <mergeCell ref="K22:M22"/>
    <mergeCell ref="N22:P22"/>
    <mergeCell ref="A23:I23"/>
    <mergeCell ref="K23:T23"/>
    <mergeCell ref="A13:T13"/>
    <mergeCell ref="B14:I14"/>
    <mergeCell ref="A17:T17"/>
    <mergeCell ref="B18:I18"/>
    <mergeCell ref="A20:I20"/>
    <mergeCell ref="B8:I8"/>
    <mergeCell ref="A9:T9"/>
    <mergeCell ref="B10:I10"/>
    <mergeCell ref="A11:T11"/>
    <mergeCell ref="B12:I12"/>
    <mergeCell ref="Q3:S3"/>
    <mergeCell ref="T3:T4"/>
    <mergeCell ref="A5:T5"/>
    <mergeCell ref="B6:I6"/>
    <mergeCell ref="A7:T7"/>
    <mergeCell ref="A3:A4"/>
    <mergeCell ref="B3:I4"/>
    <mergeCell ref="J3:J4"/>
    <mergeCell ref="K3:M3"/>
    <mergeCell ref="N3:P3"/>
    <mergeCell ref="U5:U24"/>
    <mergeCell ref="B19:I19"/>
    <mergeCell ref="B15:I15"/>
    <mergeCell ref="A1:T1"/>
    <mergeCell ref="A25:T25"/>
    <mergeCell ref="B16:I16"/>
    <mergeCell ref="A2:T2"/>
  </mergeCells>
  <dataValidations disablePrompts="1" count="6">
    <dataValidation type="list" allowBlank="1" showInputMessage="1" showErrorMessage="1" sqref="WVZ983024 JN20:JN21 TJ20:TJ21 ADF20:ADF21 ANB20:ANB21 AWX20:AWX21 BGT20:BGT21 BQP20:BQP21 CAL20:CAL21 CKH20:CKH21 CUD20:CUD21 DDZ20:DDZ21 DNV20:DNV21 DXR20:DXR21 EHN20:EHN21 ERJ20:ERJ21 FBF20:FBF21 FLB20:FLB21 FUX20:FUX21 GET20:GET21 GOP20:GOP21 GYL20:GYL21 HIH20:HIH21 HSD20:HSD21 IBZ20:IBZ21 ILV20:ILV21 IVR20:IVR21 JFN20:JFN21 JPJ20:JPJ21 JZF20:JZF21 KJB20:KJB21 KSX20:KSX21 LCT20:LCT21 LMP20:LMP21 LWL20:LWL21 MGH20:MGH21 MQD20:MQD21 MZZ20:MZZ21 NJV20:NJV21 NTR20:NTR21 ODN20:ODN21 ONJ20:ONJ21 OXF20:OXF21 PHB20:PHB21 PQX20:PQX21 QAT20:QAT21 QKP20:QKP21 QUL20:QUL21 REH20:REH21 ROD20:ROD21 RXZ20:RXZ21 SHV20:SHV21 SRR20:SRR21 TBN20:TBN21 TLJ20:TLJ21 TVF20:TVF21 UFB20:UFB21 UOX20:UOX21 UYT20:UYT21 VIP20:VIP21 VSL20:VSL21 WCH20:WCH21 WMD20:WMD21 WVZ20:WVZ21 R65554:R65555 JN65528:JN65529 TJ65528:TJ65529 ADF65528:ADF65529 ANB65528:ANB65529 AWX65528:AWX65529 BGT65528:BGT65529 BQP65528:BQP65529 CAL65528:CAL65529 CKH65528:CKH65529 CUD65528:CUD65529 DDZ65528:DDZ65529 DNV65528:DNV65529 DXR65528:DXR65529 EHN65528:EHN65529 ERJ65528:ERJ65529 FBF65528:FBF65529 FLB65528:FLB65529 FUX65528:FUX65529 GET65528:GET65529 GOP65528:GOP65529 GYL65528:GYL65529 HIH65528:HIH65529 HSD65528:HSD65529 IBZ65528:IBZ65529 ILV65528:ILV65529 IVR65528:IVR65529 JFN65528:JFN65529 JPJ65528:JPJ65529 JZF65528:JZF65529 KJB65528:KJB65529 KSX65528:KSX65529 LCT65528:LCT65529 LMP65528:LMP65529 LWL65528:LWL65529 MGH65528:MGH65529 MQD65528:MQD65529 MZZ65528:MZZ65529 NJV65528:NJV65529 NTR65528:NTR65529 ODN65528:ODN65529 ONJ65528:ONJ65529 OXF65528:OXF65529 PHB65528:PHB65529 PQX65528:PQX65529 QAT65528:QAT65529 QKP65528:QKP65529 QUL65528:QUL65529 REH65528:REH65529 ROD65528:ROD65529 RXZ65528:RXZ65529 SHV65528:SHV65529 SRR65528:SRR65529 TBN65528:TBN65529 TLJ65528:TLJ65529 TVF65528:TVF65529 UFB65528:UFB65529 UOX65528:UOX65529 UYT65528:UYT65529 VIP65528:VIP65529 VSL65528:VSL65529 WCH65528:WCH65529 WMD65528:WMD65529 WVZ65528:WVZ65529 R131090:R131091 JN131064:JN131065 TJ131064:TJ131065 ADF131064:ADF131065 ANB131064:ANB131065 AWX131064:AWX131065 BGT131064:BGT131065 BQP131064:BQP131065 CAL131064:CAL131065 CKH131064:CKH131065 CUD131064:CUD131065 DDZ131064:DDZ131065 DNV131064:DNV131065 DXR131064:DXR131065 EHN131064:EHN131065 ERJ131064:ERJ131065 FBF131064:FBF131065 FLB131064:FLB131065 FUX131064:FUX131065 GET131064:GET131065 GOP131064:GOP131065 GYL131064:GYL131065 HIH131064:HIH131065 HSD131064:HSD131065 IBZ131064:IBZ131065 ILV131064:ILV131065 IVR131064:IVR131065 JFN131064:JFN131065 JPJ131064:JPJ131065 JZF131064:JZF131065 KJB131064:KJB131065 KSX131064:KSX131065 LCT131064:LCT131065 LMP131064:LMP131065 LWL131064:LWL131065 MGH131064:MGH131065 MQD131064:MQD131065 MZZ131064:MZZ131065 NJV131064:NJV131065 NTR131064:NTR131065 ODN131064:ODN131065 ONJ131064:ONJ131065 OXF131064:OXF131065 PHB131064:PHB131065 PQX131064:PQX131065 QAT131064:QAT131065 QKP131064:QKP131065 QUL131064:QUL131065 REH131064:REH131065 ROD131064:ROD131065 RXZ131064:RXZ131065 SHV131064:SHV131065 SRR131064:SRR131065 TBN131064:TBN131065 TLJ131064:TLJ131065 TVF131064:TVF131065 UFB131064:UFB131065 UOX131064:UOX131065 UYT131064:UYT131065 VIP131064:VIP131065 VSL131064:VSL131065 WCH131064:WCH131065 WMD131064:WMD131065 WVZ131064:WVZ131065 R196626:R196627 JN196600:JN196601 TJ196600:TJ196601 ADF196600:ADF196601 ANB196600:ANB196601 AWX196600:AWX196601 BGT196600:BGT196601 BQP196600:BQP196601 CAL196600:CAL196601 CKH196600:CKH196601 CUD196600:CUD196601 DDZ196600:DDZ196601 DNV196600:DNV196601 DXR196600:DXR196601 EHN196600:EHN196601 ERJ196600:ERJ196601 FBF196600:FBF196601 FLB196600:FLB196601 FUX196600:FUX196601 GET196600:GET196601 GOP196600:GOP196601 GYL196600:GYL196601 HIH196600:HIH196601 HSD196600:HSD196601 IBZ196600:IBZ196601 ILV196600:ILV196601 IVR196600:IVR196601 JFN196600:JFN196601 JPJ196600:JPJ196601 JZF196600:JZF196601 KJB196600:KJB196601 KSX196600:KSX196601 LCT196600:LCT196601 LMP196600:LMP196601 LWL196600:LWL196601 MGH196600:MGH196601 MQD196600:MQD196601 MZZ196600:MZZ196601 NJV196600:NJV196601 NTR196600:NTR196601 ODN196600:ODN196601 ONJ196600:ONJ196601 OXF196600:OXF196601 PHB196600:PHB196601 PQX196600:PQX196601 QAT196600:QAT196601 QKP196600:QKP196601 QUL196600:QUL196601 REH196600:REH196601 ROD196600:ROD196601 RXZ196600:RXZ196601 SHV196600:SHV196601 SRR196600:SRR196601 TBN196600:TBN196601 TLJ196600:TLJ196601 TVF196600:TVF196601 UFB196600:UFB196601 UOX196600:UOX196601 UYT196600:UYT196601 VIP196600:VIP196601 VSL196600:VSL196601 WCH196600:WCH196601 WMD196600:WMD196601 WVZ196600:WVZ196601 R262162:R262163 JN262136:JN262137 TJ262136:TJ262137 ADF262136:ADF262137 ANB262136:ANB262137 AWX262136:AWX262137 BGT262136:BGT262137 BQP262136:BQP262137 CAL262136:CAL262137 CKH262136:CKH262137 CUD262136:CUD262137 DDZ262136:DDZ262137 DNV262136:DNV262137 DXR262136:DXR262137 EHN262136:EHN262137 ERJ262136:ERJ262137 FBF262136:FBF262137 FLB262136:FLB262137 FUX262136:FUX262137 GET262136:GET262137 GOP262136:GOP262137 GYL262136:GYL262137 HIH262136:HIH262137 HSD262136:HSD262137 IBZ262136:IBZ262137 ILV262136:ILV262137 IVR262136:IVR262137 JFN262136:JFN262137 JPJ262136:JPJ262137 JZF262136:JZF262137 KJB262136:KJB262137 KSX262136:KSX262137 LCT262136:LCT262137 LMP262136:LMP262137 LWL262136:LWL262137 MGH262136:MGH262137 MQD262136:MQD262137 MZZ262136:MZZ262137 NJV262136:NJV262137 NTR262136:NTR262137 ODN262136:ODN262137 ONJ262136:ONJ262137 OXF262136:OXF262137 PHB262136:PHB262137 PQX262136:PQX262137 QAT262136:QAT262137 QKP262136:QKP262137 QUL262136:QUL262137 REH262136:REH262137 ROD262136:ROD262137 RXZ262136:RXZ262137 SHV262136:SHV262137 SRR262136:SRR262137 TBN262136:TBN262137 TLJ262136:TLJ262137 TVF262136:TVF262137 UFB262136:UFB262137 UOX262136:UOX262137 UYT262136:UYT262137 VIP262136:VIP262137 VSL262136:VSL262137 WCH262136:WCH262137 WMD262136:WMD262137 WVZ262136:WVZ262137 R327698:R327699 JN327672:JN327673 TJ327672:TJ327673 ADF327672:ADF327673 ANB327672:ANB327673 AWX327672:AWX327673 BGT327672:BGT327673 BQP327672:BQP327673 CAL327672:CAL327673 CKH327672:CKH327673 CUD327672:CUD327673 DDZ327672:DDZ327673 DNV327672:DNV327673 DXR327672:DXR327673 EHN327672:EHN327673 ERJ327672:ERJ327673 FBF327672:FBF327673 FLB327672:FLB327673 FUX327672:FUX327673 GET327672:GET327673 GOP327672:GOP327673 GYL327672:GYL327673 HIH327672:HIH327673 HSD327672:HSD327673 IBZ327672:IBZ327673 ILV327672:ILV327673 IVR327672:IVR327673 JFN327672:JFN327673 JPJ327672:JPJ327673 JZF327672:JZF327673 KJB327672:KJB327673 KSX327672:KSX327673 LCT327672:LCT327673 LMP327672:LMP327673 LWL327672:LWL327673 MGH327672:MGH327673 MQD327672:MQD327673 MZZ327672:MZZ327673 NJV327672:NJV327673 NTR327672:NTR327673 ODN327672:ODN327673 ONJ327672:ONJ327673 OXF327672:OXF327673 PHB327672:PHB327673 PQX327672:PQX327673 QAT327672:QAT327673 QKP327672:QKP327673 QUL327672:QUL327673 REH327672:REH327673 ROD327672:ROD327673 RXZ327672:RXZ327673 SHV327672:SHV327673 SRR327672:SRR327673 TBN327672:TBN327673 TLJ327672:TLJ327673 TVF327672:TVF327673 UFB327672:UFB327673 UOX327672:UOX327673 UYT327672:UYT327673 VIP327672:VIP327673 VSL327672:VSL327673 WCH327672:WCH327673 WMD327672:WMD327673 WVZ327672:WVZ327673 R393234:R393235 JN393208:JN393209 TJ393208:TJ393209 ADF393208:ADF393209 ANB393208:ANB393209 AWX393208:AWX393209 BGT393208:BGT393209 BQP393208:BQP393209 CAL393208:CAL393209 CKH393208:CKH393209 CUD393208:CUD393209 DDZ393208:DDZ393209 DNV393208:DNV393209 DXR393208:DXR393209 EHN393208:EHN393209 ERJ393208:ERJ393209 FBF393208:FBF393209 FLB393208:FLB393209 FUX393208:FUX393209 GET393208:GET393209 GOP393208:GOP393209 GYL393208:GYL393209 HIH393208:HIH393209 HSD393208:HSD393209 IBZ393208:IBZ393209 ILV393208:ILV393209 IVR393208:IVR393209 JFN393208:JFN393209 JPJ393208:JPJ393209 JZF393208:JZF393209 KJB393208:KJB393209 KSX393208:KSX393209 LCT393208:LCT393209 LMP393208:LMP393209 LWL393208:LWL393209 MGH393208:MGH393209 MQD393208:MQD393209 MZZ393208:MZZ393209 NJV393208:NJV393209 NTR393208:NTR393209 ODN393208:ODN393209 ONJ393208:ONJ393209 OXF393208:OXF393209 PHB393208:PHB393209 PQX393208:PQX393209 QAT393208:QAT393209 QKP393208:QKP393209 QUL393208:QUL393209 REH393208:REH393209 ROD393208:ROD393209 RXZ393208:RXZ393209 SHV393208:SHV393209 SRR393208:SRR393209 TBN393208:TBN393209 TLJ393208:TLJ393209 TVF393208:TVF393209 UFB393208:UFB393209 UOX393208:UOX393209 UYT393208:UYT393209 VIP393208:VIP393209 VSL393208:VSL393209 WCH393208:WCH393209 WMD393208:WMD393209 WVZ393208:WVZ393209 R458770:R458771 JN458744:JN458745 TJ458744:TJ458745 ADF458744:ADF458745 ANB458744:ANB458745 AWX458744:AWX458745 BGT458744:BGT458745 BQP458744:BQP458745 CAL458744:CAL458745 CKH458744:CKH458745 CUD458744:CUD458745 DDZ458744:DDZ458745 DNV458744:DNV458745 DXR458744:DXR458745 EHN458744:EHN458745 ERJ458744:ERJ458745 FBF458744:FBF458745 FLB458744:FLB458745 FUX458744:FUX458745 GET458744:GET458745 GOP458744:GOP458745 GYL458744:GYL458745 HIH458744:HIH458745 HSD458744:HSD458745 IBZ458744:IBZ458745 ILV458744:ILV458745 IVR458744:IVR458745 JFN458744:JFN458745 JPJ458744:JPJ458745 JZF458744:JZF458745 KJB458744:KJB458745 KSX458744:KSX458745 LCT458744:LCT458745 LMP458744:LMP458745 LWL458744:LWL458745 MGH458744:MGH458745 MQD458744:MQD458745 MZZ458744:MZZ458745 NJV458744:NJV458745 NTR458744:NTR458745 ODN458744:ODN458745 ONJ458744:ONJ458745 OXF458744:OXF458745 PHB458744:PHB458745 PQX458744:PQX458745 QAT458744:QAT458745 QKP458744:QKP458745 QUL458744:QUL458745 REH458744:REH458745 ROD458744:ROD458745 RXZ458744:RXZ458745 SHV458744:SHV458745 SRR458744:SRR458745 TBN458744:TBN458745 TLJ458744:TLJ458745 TVF458744:TVF458745 UFB458744:UFB458745 UOX458744:UOX458745 UYT458744:UYT458745 VIP458744:VIP458745 VSL458744:VSL458745 WCH458744:WCH458745 WMD458744:WMD458745 WVZ458744:WVZ458745 R524306:R524307 JN524280:JN524281 TJ524280:TJ524281 ADF524280:ADF524281 ANB524280:ANB524281 AWX524280:AWX524281 BGT524280:BGT524281 BQP524280:BQP524281 CAL524280:CAL524281 CKH524280:CKH524281 CUD524280:CUD524281 DDZ524280:DDZ524281 DNV524280:DNV524281 DXR524280:DXR524281 EHN524280:EHN524281 ERJ524280:ERJ524281 FBF524280:FBF524281 FLB524280:FLB524281 FUX524280:FUX524281 GET524280:GET524281 GOP524280:GOP524281 GYL524280:GYL524281 HIH524280:HIH524281 HSD524280:HSD524281 IBZ524280:IBZ524281 ILV524280:ILV524281 IVR524280:IVR524281 JFN524280:JFN524281 JPJ524280:JPJ524281 JZF524280:JZF524281 KJB524280:KJB524281 KSX524280:KSX524281 LCT524280:LCT524281 LMP524280:LMP524281 LWL524280:LWL524281 MGH524280:MGH524281 MQD524280:MQD524281 MZZ524280:MZZ524281 NJV524280:NJV524281 NTR524280:NTR524281 ODN524280:ODN524281 ONJ524280:ONJ524281 OXF524280:OXF524281 PHB524280:PHB524281 PQX524280:PQX524281 QAT524280:QAT524281 QKP524280:QKP524281 QUL524280:QUL524281 REH524280:REH524281 ROD524280:ROD524281 RXZ524280:RXZ524281 SHV524280:SHV524281 SRR524280:SRR524281 TBN524280:TBN524281 TLJ524280:TLJ524281 TVF524280:TVF524281 UFB524280:UFB524281 UOX524280:UOX524281 UYT524280:UYT524281 VIP524280:VIP524281 VSL524280:VSL524281 WCH524280:WCH524281 WMD524280:WMD524281 WVZ524280:WVZ524281 R589842:R589843 JN589816:JN589817 TJ589816:TJ589817 ADF589816:ADF589817 ANB589816:ANB589817 AWX589816:AWX589817 BGT589816:BGT589817 BQP589816:BQP589817 CAL589816:CAL589817 CKH589816:CKH589817 CUD589816:CUD589817 DDZ589816:DDZ589817 DNV589816:DNV589817 DXR589816:DXR589817 EHN589816:EHN589817 ERJ589816:ERJ589817 FBF589816:FBF589817 FLB589816:FLB589817 FUX589816:FUX589817 GET589816:GET589817 GOP589816:GOP589817 GYL589816:GYL589817 HIH589816:HIH589817 HSD589816:HSD589817 IBZ589816:IBZ589817 ILV589816:ILV589817 IVR589816:IVR589817 JFN589816:JFN589817 JPJ589816:JPJ589817 JZF589816:JZF589817 KJB589816:KJB589817 KSX589816:KSX589817 LCT589816:LCT589817 LMP589816:LMP589817 LWL589816:LWL589817 MGH589816:MGH589817 MQD589816:MQD589817 MZZ589816:MZZ589817 NJV589816:NJV589817 NTR589816:NTR589817 ODN589816:ODN589817 ONJ589816:ONJ589817 OXF589816:OXF589817 PHB589816:PHB589817 PQX589816:PQX589817 QAT589816:QAT589817 QKP589816:QKP589817 QUL589816:QUL589817 REH589816:REH589817 ROD589816:ROD589817 RXZ589816:RXZ589817 SHV589816:SHV589817 SRR589816:SRR589817 TBN589816:TBN589817 TLJ589816:TLJ589817 TVF589816:TVF589817 UFB589816:UFB589817 UOX589816:UOX589817 UYT589816:UYT589817 VIP589816:VIP589817 VSL589816:VSL589817 WCH589816:WCH589817 WMD589816:WMD589817 WVZ589816:WVZ589817 R655378:R655379 JN655352:JN655353 TJ655352:TJ655353 ADF655352:ADF655353 ANB655352:ANB655353 AWX655352:AWX655353 BGT655352:BGT655353 BQP655352:BQP655353 CAL655352:CAL655353 CKH655352:CKH655353 CUD655352:CUD655353 DDZ655352:DDZ655353 DNV655352:DNV655353 DXR655352:DXR655353 EHN655352:EHN655353 ERJ655352:ERJ655353 FBF655352:FBF655353 FLB655352:FLB655353 FUX655352:FUX655353 GET655352:GET655353 GOP655352:GOP655353 GYL655352:GYL655353 HIH655352:HIH655353 HSD655352:HSD655353 IBZ655352:IBZ655353 ILV655352:ILV655353 IVR655352:IVR655353 JFN655352:JFN655353 JPJ655352:JPJ655353 JZF655352:JZF655353 KJB655352:KJB655353 KSX655352:KSX655353 LCT655352:LCT655353 LMP655352:LMP655353 LWL655352:LWL655353 MGH655352:MGH655353 MQD655352:MQD655353 MZZ655352:MZZ655353 NJV655352:NJV655353 NTR655352:NTR655353 ODN655352:ODN655353 ONJ655352:ONJ655353 OXF655352:OXF655353 PHB655352:PHB655353 PQX655352:PQX655353 QAT655352:QAT655353 QKP655352:QKP655353 QUL655352:QUL655353 REH655352:REH655353 ROD655352:ROD655353 RXZ655352:RXZ655353 SHV655352:SHV655353 SRR655352:SRR655353 TBN655352:TBN655353 TLJ655352:TLJ655353 TVF655352:TVF655353 UFB655352:UFB655353 UOX655352:UOX655353 UYT655352:UYT655353 VIP655352:VIP655353 VSL655352:VSL655353 WCH655352:WCH655353 WMD655352:WMD655353 WVZ655352:WVZ655353 R720914:R720915 JN720888:JN720889 TJ720888:TJ720889 ADF720888:ADF720889 ANB720888:ANB720889 AWX720888:AWX720889 BGT720888:BGT720889 BQP720888:BQP720889 CAL720888:CAL720889 CKH720888:CKH720889 CUD720888:CUD720889 DDZ720888:DDZ720889 DNV720888:DNV720889 DXR720888:DXR720889 EHN720888:EHN720889 ERJ720888:ERJ720889 FBF720888:FBF720889 FLB720888:FLB720889 FUX720888:FUX720889 GET720888:GET720889 GOP720888:GOP720889 GYL720888:GYL720889 HIH720888:HIH720889 HSD720888:HSD720889 IBZ720888:IBZ720889 ILV720888:ILV720889 IVR720888:IVR720889 JFN720888:JFN720889 JPJ720888:JPJ720889 JZF720888:JZF720889 KJB720888:KJB720889 KSX720888:KSX720889 LCT720888:LCT720889 LMP720888:LMP720889 LWL720888:LWL720889 MGH720888:MGH720889 MQD720888:MQD720889 MZZ720888:MZZ720889 NJV720888:NJV720889 NTR720888:NTR720889 ODN720888:ODN720889 ONJ720888:ONJ720889 OXF720888:OXF720889 PHB720888:PHB720889 PQX720888:PQX720889 QAT720888:QAT720889 QKP720888:QKP720889 QUL720888:QUL720889 REH720888:REH720889 ROD720888:ROD720889 RXZ720888:RXZ720889 SHV720888:SHV720889 SRR720888:SRR720889 TBN720888:TBN720889 TLJ720888:TLJ720889 TVF720888:TVF720889 UFB720888:UFB720889 UOX720888:UOX720889 UYT720888:UYT720889 VIP720888:VIP720889 VSL720888:VSL720889 WCH720888:WCH720889 WMD720888:WMD720889 WVZ720888:WVZ720889 R786450:R786451 JN786424:JN786425 TJ786424:TJ786425 ADF786424:ADF786425 ANB786424:ANB786425 AWX786424:AWX786425 BGT786424:BGT786425 BQP786424:BQP786425 CAL786424:CAL786425 CKH786424:CKH786425 CUD786424:CUD786425 DDZ786424:DDZ786425 DNV786424:DNV786425 DXR786424:DXR786425 EHN786424:EHN786425 ERJ786424:ERJ786425 FBF786424:FBF786425 FLB786424:FLB786425 FUX786424:FUX786425 GET786424:GET786425 GOP786424:GOP786425 GYL786424:GYL786425 HIH786424:HIH786425 HSD786424:HSD786425 IBZ786424:IBZ786425 ILV786424:ILV786425 IVR786424:IVR786425 JFN786424:JFN786425 JPJ786424:JPJ786425 JZF786424:JZF786425 KJB786424:KJB786425 KSX786424:KSX786425 LCT786424:LCT786425 LMP786424:LMP786425 LWL786424:LWL786425 MGH786424:MGH786425 MQD786424:MQD786425 MZZ786424:MZZ786425 NJV786424:NJV786425 NTR786424:NTR786425 ODN786424:ODN786425 ONJ786424:ONJ786425 OXF786424:OXF786425 PHB786424:PHB786425 PQX786424:PQX786425 QAT786424:QAT786425 QKP786424:QKP786425 QUL786424:QUL786425 REH786424:REH786425 ROD786424:ROD786425 RXZ786424:RXZ786425 SHV786424:SHV786425 SRR786424:SRR786425 TBN786424:TBN786425 TLJ786424:TLJ786425 TVF786424:TVF786425 UFB786424:UFB786425 UOX786424:UOX786425 UYT786424:UYT786425 VIP786424:VIP786425 VSL786424:VSL786425 WCH786424:WCH786425 WMD786424:WMD786425 WVZ786424:WVZ786425 R851986:R851987 JN851960:JN851961 TJ851960:TJ851961 ADF851960:ADF851961 ANB851960:ANB851961 AWX851960:AWX851961 BGT851960:BGT851961 BQP851960:BQP851961 CAL851960:CAL851961 CKH851960:CKH851961 CUD851960:CUD851961 DDZ851960:DDZ851961 DNV851960:DNV851961 DXR851960:DXR851961 EHN851960:EHN851961 ERJ851960:ERJ851961 FBF851960:FBF851961 FLB851960:FLB851961 FUX851960:FUX851961 GET851960:GET851961 GOP851960:GOP851961 GYL851960:GYL851961 HIH851960:HIH851961 HSD851960:HSD851961 IBZ851960:IBZ851961 ILV851960:ILV851961 IVR851960:IVR851961 JFN851960:JFN851961 JPJ851960:JPJ851961 JZF851960:JZF851961 KJB851960:KJB851961 KSX851960:KSX851961 LCT851960:LCT851961 LMP851960:LMP851961 LWL851960:LWL851961 MGH851960:MGH851961 MQD851960:MQD851961 MZZ851960:MZZ851961 NJV851960:NJV851961 NTR851960:NTR851961 ODN851960:ODN851961 ONJ851960:ONJ851961 OXF851960:OXF851961 PHB851960:PHB851961 PQX851960:PQX851961 QAT851960:QAT851961 QKP851960:QKP851961 QUL851960:QUL851961 REH851960:REH851961 ROD851960:ROD851961 RXZ851960:RXZ851961 SHV851960:SHV851961 SRR851960:SRR851961 TBN851960:TBN851961 TLJ851960:TLJ851961 TVF851960:TVF851961 UFB851960:UFB851961 UOX851960:UOX851961 UYT851960:UYT851961 VIP851960:VIP851961 VSL851960:VSL851961 WCH851960:WCH851961 WMD851960:WMD851961 WVZ851960:WVZ851961 R917522:R917523 JN917496:JN917497 TJ917496:TJ917497 ADF917496:ADF917497 ANB917496:ANB917497 AWX917496:AWX917497 BGT917496:BGT917497 BQP917496:BQP917497 CAL917496:CAL917497 CKH917496:CKH917497 CUD917496:CUD917497 DDZ917496:DDZ917497 DNV917496:DNV917497 DXR917496:DXR917497 EHN917496:EHN917497 ERJ917496:ERJ917497 FBF917496:FBF917497 FLB917496:FLB917497 FUX917496:FUX917497 GET917496:GET917497 GOP917496:GOP917497 GYL917496:GYL917497 HIH917496:HIH917497 HSD917496:HSD917497 IBZ917496:IBZ917497 ILV917496:ILV917497 IVR917496:IVR917497 JFN917496:JFN917497 JPJ917496:JPJ917497 JZF917496:JZF917497 KJB917496:KJB917497 KSX917496:KSX917497 LCT917496:LCT917497 LMP917496:LMP917497 LWL917496:LWL917497 MGH917496:MGH917497 MQD917496:MQD917497 MZZ917496:MZZ917497 NJV917496:NJV917497 NTR917496:NTR917497 ODN917496:ODN917497 ONJ917496:ONJ917497 OXF917496:OXF917497 PHB917496:PHB917497 PQX917496:PQX917497 QAT917496:QAT917497 QKP917496:QKP917497 QUL917496:QUL917497 REH917496:REH917497 ROD917496:ROD917497 RXZ917496:RXZ917497 SHV917496:SHV917497 SRR917496:SRR917497 TBN917496:TBN917497 TLJ917496:TLJ917497 TVF917496:TVF917497 UFB917496:UFB917497 UOX917496:UOX917497 UYT917496:UYT917497 VIP917496:VIP917497 VSL917496:VSL917497 WCH917496:WCH917497 WMD917496:WMD917497 WVZ917496:WVZ917497 R983058:R983059 JN983032:JN983033 TJ983032:TJ983033 ADF983032:ADF983033 ANB983032:ANB983033 AWX983032:AWX983033 BGT983032:BGT983033 BQP983032:BQP983033 CAL983032:CAL983033 CKH983032:CKH983033 CUD983032:CUD983033 DDZ983032:DDZ983033 DNV983032:DNV983033 DXR983032:DXR983033 EHN983032:EHN983033 ERJ983032:ERJ983033 FBF983032:FBF983033 FLB983032:FLB983033 FUX983032:FUX983033 GET983032:GET983033 GOP983032:GOP983033 GYL983032:GYL983033 HIH983032:HIH983033 HSD983032:HSD983033 IBZ983032:IBZ983033 ILV983032:ILV983033 IVR983032:IVR983033 JFN983032:JFN983033 JPJ983032:JPJ983033 JZF983032:JZF983033 KJB983032:KJB983033 KSX983032:KSX983033 LCT983032:LCT983033 LMP983032:LMP983033 LWL983032:LWL983033 MGH983032:MGH983033 MQD983032:MQD983033 MZZ983032:MZZ983033 NJV983032:NJV983033 NTR983032:NTR983033 ODN983032:ODN983033 ONJ983032:ONJ983033 OXF983032:OXF983033 PHB983032:PHB983033 PQX983032:PQX983033 QAT983032:QAT983033 QKP983032:QKP983033 QUL983032:QUL983033 REH983032:REH983033 ROD983032:ROD983033 RXZ983032:RXZ983033 SHV983032:SHV983033 SRR983032:SRR983033 TBN983032:TBN983033 TLJ983032:TLJ983033 TVF983032:TVF983033 UFB983032:UFB983033 UOX983032:UOX983033 UYT983032:UYT983033 VIP983032:VIP983033 VSL983032:VSL983033 WCH983032:WCH983033 WMD983032:WMD983033 WVZ983032:WVZ983033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4 JN65518 TJ65518 ADF65518 ANB65518 AWX65518 BGT65518 BQP65518 CAL65518 CKH65518 CUD65518 DDZ65518 DNV65518 DXR65518 EHN65518 ERJ65518 FBF65518 FLB65518 FUX65518 GET65518 GOP65518 GYL65518 HIH65518 HSD65518 IBZ65518 ILV65518 IVR65518 JFN65518 JPJ65518 JZF65518 KJB65518 KSX65518 LCT65518 LMP65518 LWL65518 MGH65518 MQD65518 MZZ65518 NJV65518 NTR65518 ODN65518 ONJ65518 OXF65518 PHB65518 PQX65518 QAT65518 QKP65518 QUL65518 REH65518 ROD65518 RXZ65518 SHV65518 SRR65518 TBN65518 TLJ65518 TVF65518 UFB65518 UOX65518 UYT65518 VIP65518 VSL65518 WCH65518 WMD65518 WVZ65518 R131080 JN131054 TJ131054 ADF131054 ANB131054 AWX131054 BGT131054 BQP131054 CAL131054 CKH131054 CUD131054 DDZ131054 DNV131054 DXR131054 EHN131054 ERJ131054 FBF131054 FLB131054 FUX131054 GET131054 GOP131054 GYL131054 HIH131054 HSD131054 IBZ131054 ILV131054 IVR131054 JFN131054 JPJ131054 JZF131054 KJB131054 KSX131054 LCT131054 LMP131054 LWL131054 MGH131054 MQD131054 MZZ131054 NJV131054 NTR131054 ODN131054 ONJ131054 OXF131054 PHB131054 PQX131054 QAT131054 QKP131054 QUL131054 REH131054 ROD131054 RXZ131054 SHV131054 SRR131054 TBN131054 TLJ131054 TVF131054 UFB131054 UOX131054 UYT131054 VIP131054 VSL131054 WCH131054 WMD131054 WVZ131054 R196616 JN196590 TJ196590 ADF196590 ANB196590 AWX196590 BGT196590 BQP196590 CAL196590 CKH196590 CUD196590 DDZ196590 DNV196590 DXR196590 EHN196590 ERJ196590 FBF196590 FLB196590 FUX196590 GET196590 GOP196590 GYL196590 HIH196590 HSD196590 IBZ196590 ILV196590 IVR196590 JFN196590 JPJ196590 JZF196590 KJB196590 KSX196590 LCT196590 LMP196590 LWL196590 MGH196590 MQD196590 MZZ196590 NJV196590 NTR196590 ODN196590 ONJ196590 OXF196590 PHB196590 PQX196590 QAT196590 QKP196590 QUL196590 REH196590 ROD196590 RXZ196590 SHV196590 SRR196590 TBN196590 TLJ196590 TVF196590 UFB196590 UOX196590 UYT196590 VIP196590 VSL196590 WCH196590 WMD196590 WVZ196590 R262152 JN262126 TJ262126 ADF262126 ANB262126 AWX262126 BGT262126 BQP262126 CAL262126 CKH262126 CUD262126 DDZ262126 DNV262126 DXR262126 EHN262126 ERJ262126 FBF262126 FLB262126 FUX262126 GET262126 GOP262126 GYL262126 HIH262126 HSD262126 IBZ262126 ILV262126 IVR262126 JFN262126 JPJ262126 JZF262126 KJB262126 KSX262126 LCT262126 LMP262126 LWL262126 MGH262126 MQD262126 MZZ262126 NJV262126 NTR262126 ODN262126 ONJ262126 OXF262126 PHB262126 PQX262126 QAT262126 QKP262126 QUL262126 REH262126 ROD262126 RXZ262126 SHV262126 SRR262126 TBN262126 TLJ262126 TVF262126 UFB262126 UOX262126 UYT262126 VIP262126 VSL262126 WCH262126 WMD262126 WVZ262126 R327688 JN327662 TJ327662 ADF327662 ANB327662 AWX327662 BGT327662 BQP327662 CAL327662 CKH327662 CUD327662 DDZ327662 DNV327662 DXR327662 EHN327662 ERJ327662 FBF327662 FLB327662 FUX327662 GET327662 GOP327662 GYL327662 HIH327662 HSD327662 IBZ327662 ILV327662 IVR327662 JFN327662 JPJ327662 JZF327662 KJB327662 KSX327662 LCT327662 LMP327662 LWL327662 MGH327662 MQD327662 MZZ327662 NJV327662 NTR327662 ODN327662 ONJ327662 OXF327662 PHB327662 PQX327662 QAT327662 QKP327662 QUL327662 REH327662 ROD327662 RXZ327662 SHV327662 SRR327662 TBN327662 TLJ327662 TVF327662 UFB327662 UOX327662 UYT327662 VIP327662 VSL327662 WCH327662 WMD327662 WVZ327662 R393224 JN393198 TJ393198 ADF393198 ANB393198 AWX393198 BGT393198 BQP393198 CAL393198 CKH393198 CUD393198 DDZ393198 DNV393198 DXR393198 EHN393198 ERJ393198 FBF393198 FLB393198 FUX393198 GET393198 GOP393198 GYL393198 HIH393198 HSD393198 IBZ393198 ILV393198 IVR393198 JFN393198 JPJ393198 JZF393198 KJB393198 KSX393198 LCT393198 LMP393198 LWL393198 MGH393198 MQD393198 MZZ393198 NJV393198 NTR393198 ODN393198 ONJ393198 OXF393198 PHB393198 PQX393198 QAT393198 QKP393198 QUL393198 REH393198 ROD393198 RXZ393198 SHV393198 SRR393198 TBN393198 TLJ393198 TVF393198 UFB393198 UOX393198 UYT393198 VIP393198 VSL393198 WCH393198 WMD393198 WVZ393198 R458760 JN458734 TJ458734 ADF458734 ANB458734 AWX458734 BGT458734 BQP458734 CAL458734 CKH458734 CUD458734 DDZ458734 DNV458734 DXR458734 EHN458734 ERJ458734 FBF458734 FLB458734 FUX458734 GET458734 GOP458734 GYL458734 HIH458734 HSD458734 IBZ458734 ILV458734 IVR458734 JFN458734 JPJ458734 JZF458734 KJB458734 KSX458734 LCT458734 LMP458734 LWL458734 MGH458734 MQD458734 MZZ458734 NJV458734 NTR458734 ODN458734 ONJ458734 OXF458734 PHB458734 PQX458734 QAT458734 QKP458734 QUL458734 REH458734 ROD458734 RXZ458734 SHV458734 SRR458734 TBN458734 TLJ458734 TVF458734 UFB458734 UOX458734 UYT458734 VIP458734 VSL458734 WCH458734 WMD458734 WVZ458734 R524296 JN524270 TJ524270 ADF524270 ANB524270 AWX524270 BGT524270 BQP524270 CAL524270 CKH524270 CUD524270 DDZ524270 DNV524270 DXR524270 EHN524270 ERJ524270 FBF524270 FLB524270 FUX524270 GET524270 GOP524270 GYL524270 HIH524270 HSD524270 IBZ524270 ILV524270 IVR524270 JFN524270 JPJ524270 JZF524270 KJB524270 KSX524270 LCT524270 LMP524270 LWL524270 MGH524270 MQD524270 MZZ524270 NJV524270 NTR524270 ODN524270 ONJ524270 OXF524270 PHB524270 PQX524270 QAT524270 QKP524270 QUL524270 REH524270 ROD524270 RXZ524270 SHV524270 SRR524270 TBN524270 TLJ524270 TVF524270 UFB524270 UOX524270 UYT524270 VIP524270 VSL524270 WCH524270 WMD524270 WVZ524270 R589832 JN589806 TJ589806 ADF589806 ANB589806 AWX589806 BGT589806 BQP589806 CAL589806 CKH589806 CUD589806 DDZ589806 DNV589806 DXR589806 EHN589806 ERJ589806 FBF589806 FLB589806 FUX589806 GET589806 GOP589806 GYL589806 HIH589806 HSD589806 IBZ589806 ILV589806 IVR589806 JFN589806 JPJ589806 JZF589806 KJB589806 KSX589806 LCT589806 LMP589806 LWL589806 MGH589806 MQD589806 MZZ589806 NJV589806 NTR589806 ODN589806 ONJ589806 OXF589806 PHB589806 PQX589806 QAT589806 QKP589806 QUL589806 REH589806 ROD589806 RXZ589806 SHV589806 SRR589806 TBN589806 TLJ589806 TVF589806 UFB589806 UOX589806 UYT589806 VIP589806 VSL589806 WCH589806 WMD589806 WVZ589806 R655368 JN655342 TJ655342 ADF655342 ANB655342 AWX655342 BGT655342 BQP655342 CAL655342 CKH655342 CUD655342 DDZ655342 DNV655342 DXR655342 EHN655342 ERJ655342 FBF655342 FLB655342 FUX655342 GET655342 GOP655342 GYL655342 HIH655342 HSD655342 IBZ655342 ILV655342 IVR655342 JFN655342 JPJ655342 JZF655342 KJB655342 KSX655342 LCT655342 LMP655342 LWL655342 MGH655342 MQD655342 MZZ655342 NJV655342 NTR655342 ODN655342 ONJ655342 OXF655342 PHB655342 PQX655342 QAT655342 QKP655342 QUL655342 REH655342 ROD655342 RXZ655342 SHV655342 SRR655342 TBN655342 TLJ655342 TVF655342 UFB655342 UOX655342 UYT655342 VIP655342 VSL655342 WCH655342 WMD655342 WVZ655342 R720904 JN720878 TJ720878 ADF720878 ANB720878 AWX720878 BGT720878 BQP720878 CAL720878 CKH720878 CUD720878 DDZ720878 DNV720878 DXR720878 EHN720878 ERJ720878 FBF720878 FLB720878 FUX720878 GET720878 GOP720878 GYL720878 HIH720878 HSD720878 IBZ720878 ILV720878 IVR720878 JFN720878 JPJ720878 JZF720878 KJB720878 KSX720878 LCT720878 LMP720878 LWL720878 MGH720878 MQD720878 MZZ720878 NJV720878 NTR720878 ODN720878 ONJ720878 OXF720878 PHB720878 PQX720878 QAT720878 QKP720878 QUL720878 REH720878 ROD720878 RXZ720878 SHV720878 SRR720878 TBN720878 TLJ720878 TVF720878 UFB720878 UOX720878 UYT720878 VIP720878 VSL720878 WCH720878 WMD720878 WVZ720878 R786440 JN786414 TJ786414 ADF786414 ANB786414 AWX786414 BGT786414 BQP786414 CAL786414 CKH786414 CUD786414 DDZ786414 DNV786414 DXR786414 EHN786414 ERJ786414 FBF786414 FLB786414 FUX786414 GET786414 GOP786414 GYL786414 HIH786414 HSD786414 IBZ786414 ILV786414 IVR786414 JFN786414 JPJ786414 JZF786414 KJB786414 KSX786414 LCT786414 LMP786414 LWL786414 MGH786414 MQD786414 MZZ786414 NJV786414 NTR786414 ODN786414 ONJ786414 OXF786414 PHB786414 PQX786414 QAT786414 QKP786414 QUL786414 REH786414 ROD786414 RXZ786414 SHV786414 SRR786414 TBN786414 TLJ786414 TVF786414 UFB786414 UOX786414 UYT786414 VIP786414 VSL786414 WCH786414 WMD786414 WVZ786414 R851976 JN851950 TJ851950 ADF851950 ANB851950 AWX851950 BGT851950 BQP851950 CAL851950 CKH851950 CUD851950 DDZ851950 DNV851950 DXR851950 EHN851950 ERJ851950 FBF851950 FLB851950 FUX851950 GET851950 GOP851950 GYL851950 HIH851950 HSD851950 IBZ851950 ILV851950 IVR851950 JFN851950 JPJ851950 JZF851950 KJB851950 KSX851950 LCT851950 LMP851950 LWL851950 MGH851950 MQD851950 MZZ851950 NJV851950 NTR851950 ODN851950 ONJ851950 OXF851950 PHB851950 PQX851950 QAT851950 QKP851950 QUL851950 REH851950 ROD851950 RXZ851950 SHV851950 SRR851950 TBN851950 TLJ851950 TVF851950 UFB851950 UOX851950 UYT851950 VIP851950 VSL851950 WCH851950 WMD851950 WVZ851950 R917512 JN917486 TJ917486 ADF917486 ANB917486 AWX917486 BGT917486 BQP917486 CAL917486 CKH917486 CUD917486 DDZ917486 DNV917486 DXR917486 EHN917486 ERJ917486 FBF917486 FLB917486 FUX917486 GET917486 GOP917486 GYL917486 HIH917486 HSD917486 IBZ917486 ILV917486 IVR917486 JFN917486 JPJ917486 JZF917486 KJB917486 KSX917486 LCT917486 LMP917486 LWL917486 MGH917486 MQD917486 MZZ917486 NJV917486 NTR917486 ODN917486 ONJ917486 OXF917486 PHB917486 PQX917486 QAT917486 QKP917486 QUL917486 REH917486 ROD917486 RXZ917486 SHV917486 SRR917486 TBN917486 TLJ917486 TVF917486 UFB917486 UOX917486 UYT917486 VIP917486 VSL917486 WCH917486 WMD917486 WVZ917486 R983048 JN983022 TJ983022 ADF983022 ANB983022 AWX983022 BGT983022 BQP983022 CAL983022 CKH983022 CUD983022 DDZ983022 DNV983022 DXR983022 EHN983022 ERJ983022 FBF983022 FLB983022 FUX983022 GET983022 GOP983022 GYL983022 HIH983022 HSD983022 IBZ983022 ILV983022 IVR983022 JFN983022 JPJ983022 JZF983022 KJB983022 KSX983022 LCT983022 LMP983022 LWL983022 MGH983022 MQD983022 MZZ983022 NJV983022 NTR983022 ODN983022 ONJ983022 OXF983022 PHB983022 PQX983022 QAT983022 QKP983022 QUL983022 REH983022 ROD983022 RXZ983022 SHV983022 SRR983022 TBN983022 TLJ983022 TVF983022 UFB983022 UOX983022 UYT983022 VIP983022 VSL983022 WCH983022 WMD983022 WVZ983022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48 JN65522 TJ65522 ADF65522 ANB65522 AWX65522 BGT65522 BQP65522 CAL65522 CKH65522 CUD65522 DDZ65522 DNV65522 DXR65522 EHN65522 ERJ65522 FBF65522 FLB65522 FUX65522 GET65522 GOP65522 GYL65522 HIH65522 HSD65522 IBZ65522 ILV65522 IVR65522 JFN65522 JPJ65522 JZF65522 KJB65522 KSX65522 LCT65522 LMP65522 LWL65522 MGH65522 MQD65522 MZZ65522 NJV65522 NTR65522 ODN65522 ONJ65522 OXF65522 PHB65522 PQX65522 QAT65522 QKP65522 QUL65522 REH65522 ROD65522 RXZ65522 SHV65522 SRR65522 TBN65522 TLJ65522 TVF65522 UFB65522 UOX65522 UYT65522 VIP65522 VSL65522 WCH65522 WMD65522 WVZ65522 R131084 JN131058 TJ131058 ADF131058 ANB131058 AWX131058 BGT131058 BQP131058 CAL131058 CKH131058 CUD131058 DDZ131058 DNV131058 DXR131058 EHN131058 ERJ131058 FBF131058 FLB131058 FUX131058 GET131058 GOP131058 GYL131058 HIH131058 HSD131058 IBZ131058 ILV131058 IVR131058 JFN131058 JPJ131058 JZF131058 KJB131058 KSX131058 LCT131058 LMP131058 LWL131058 MGH131058 MQD131058 MZZ131058 NJV131058 NTR131058 ODN131058 ONJ131058 OXF131058 PHB131058 PQX131058 QAT131058 QKP131058 QUL131058 REH131058 ROD131058 RXZ131058 SHV131058 SRR131058 TBN131058 TLJ131058 TVF131058 UFB131058 UOX131058 UYT131058 VIP131058 VSL131058 WCH131058 WMD131058 WVZ131058 R196620 JN196594 TJ196594 ADF196594 ANB196594 AWX196594 BGT196594 BQP196594 CAL196594 CKH196594 CUD196594 DDZ196594 DNV196594 DXR196594 EHN196594 ERJ196594 FBF196594 FLB196594 FUX196594 GET196594 GOP196594 GYL196594 HIH196594 HSD196594 IBZ196594 ILV196594 IVR196594 JFN196594 JPJ196594 JZF196594 KJB196594 KSX196594 LCT196594 LMP196594 LWL196594 MGH196594 MQD196594 MZZ196594 NJV196594 NTR196594 ODN196594 ONJ196594 OXF196594 PHB196594 PQX196594 QAT196594 QKP196594 QUL196594 REH196594 ROD196594 RXZ196594 SHV196594 SRR196594 TBN196594 TLJ196594 TVF196594 UFB196594 UOX196594 UYT196594 VIP196594 VSL196594 WCH196594 WMD196594 WVZ196594 R262156 JN262130 TJ262130 ADF262130 ANB262130 AWX262130 BGT262130 BQP262130 CAL262130 CKH262130 CUD262130 DDZ262130 DNV262130 DXR262130 EHN262130 ERJ262130 FBF262130 FLB262130 FUX262130 GET262130 GOP262130 GYL262130 HIH262130 HSD262130 IBZ262130 ILV262130 IVR262130 JFN262130 JPJ262130 JZF262130 KJB262130 KSX262130 LCT262130 LMP262130 LWL262130 MGH262130 MQD262130 MZZ262130 NJV262130 NTR262130 ODN262130 ONJ262130 OXF262130 PHB262130 PQX262130 QAT262130 QKP262130 QUL262130 REH262130 ROD262130 RXZ262130 SHV262130 SRR262130 TBN262130 TLJ262130 TVF262130 UFB262130 UOX262130 UYT262130 VIP262130 VSL262130 WCH262130 WMD262130 WVZ262130 R327692 JN327666 TJ327666 ADF327666 ANB327666 AWX327666 BGT327666 BQP327666 CAL327666 CKH327666 CUD327666 DDZ327666 DNV327666 DXR327666 EHN327666 ERJ327666 FBF327666 FLB327666 FUX327666 GET327666 GOP327666 GYL327666 HIH327666 HSD327666 IBZ327666 ILV327666 IVR327666 JFN327666 JPJ327666 JZF327666 KJB327666 KSX327666 LCT327666 LMP327666 LWL327666 MGH327666 MQD327666 MZZ327666 NJV327666 NTR327666 ODN327666 ONJ327666 OXF327666 PHB327666 PQX327666 QAT327666 QKP327666 QUL327666 REH327666 ROD327666 RXZ327666 SHV327666 SRR327666 TBN327666 TLJ327666 TVF327666 UFB327666 UOX327666 UYT327666 VIP327666 VSL327666 WCH327666 WMD327666 WVZ327666 R393228 JN393202 TJ393202 ADF393202 ANB393202 AWX393202 BGT393202 BQP393202 CAL393202 CKH393202 CUD393202 DDZ393202 DNV393202 DXR393202 EHN393202 ERJ393202 FBF393202 FLB393202 FUX393202 GET393202 GOP393202 GYL393202 HIH393202 HSD393202 IBZ393202 ILV393202 IVR393202 JFN393202 JPJ393202 JZF393202 KJB393202 KSX393202 LCT393202 LMP393202 LWL393202 MGH393202 MQD393202 MZZ393202 NJV393202 NTR393202 ODN393202 ONJ393202 OXF393202 PHB393202 PQX393202 QAT393202 QKP393202 QUL393202 REH393202 ROD393202 RXZ393202 SHV393202 SRR393202 TBN393202 TLJ393202 TVF393202 UFB393202 UOX393202 UYT393202 VIP393202 VSL393202 WCH393202 WMD393202 WVZ393202 R458764 JN458738 TJ458738 ADF458738 ANB458738 AWX458738 BGT458738 BQP458738 CAL458738 CKH458738 CUD458738 DDZ458738 DNV458738 DXR458738 EHN458738 ERJ458738 FBF458738 FLB458738 FUX458738 GET458738 GOP458738 GYL458738 HIH458738 HSD458738 IBZ458738 ILV458738 IVR458738 JFN458738 JPJ458738 JZF458738 KJB458738 KSX458738 LCT458738 LMP458738 LWL458738 MGH458738 MQD458738 MZZ458738 NJV458738 NTR458738 ODN458738 ONJ458738 OXF458738 PHB458738 PQX458738 QAT458738 QKP458738 QUL458738 REH458738 ROD458738 RXZ458738 SHV458738 SRR458738 TBN458738 TLJ458738 TVF458738 UFB458738 UOX458738 UYT458738 VIP458738 VSL458738 WCH458738 WMD458738 WVZ458738 R524300 JN524274 TJ524274 ADF524274 ANB524274 AWX524274 BGT524274 BQP524274 CAL524274 CKH524274 CUD524274 DDZ524274 DNV524274 DXR524274 EHN524274 ERJ524274 FBF524274 FLB524274 FUX524274 GET524274 GOP524274 GYL524274 HIH524274 HSD524274 IBZ524274 ILV524274 IVR524274 JFN524274 JPJ524274 JZF524274 KJB524274 KSX524274 LCT524274 LMP524274 LWL524274 MGH524274 MQD524274 MZZ524274 NJV524274 NTR524274 ODN524274 ONJ524274 OXF524274 PHB524274 PQX524274 QAT524274 QKP524274 QUL524274 REH524274 ROD524274 RXZ524274 SHV524274 SRR524274 TBN524274 TLJ524274 TVF524274 UFB524274 UOX524274 UYT524274 VIP524274 VSL524274 WCH524274 WMD524274 WVZ524274 R589836 JN589810 TJ589810 ADF589810 ANB589810 AWX589810 BGT589810 BQP589810 CAL589810 CKH589810 CUD589810 DDZ589810 DNV589810 DXR589810 EHN589810 ERJ589810 FBF589810 FLB589810 FUX589810 GET589810 GOP589810 GYL589810 HIH589810 HSD589810 IBZ589810 ILV589810 IVR589810 JFN589810 JPJ589810 JZF589810 KJB589810 KSX589810 LCT589810 LMP589810 LWL589810 MGH589810 MQD589810 MZZ589810 NJV589810 NTR589810 ODN589810 ONJ589810 OXF589810 PHB589810 PQX589810 QAT589810 QKP589810 QUL589810 REH589810 ROD589810 RXZ589810 SHV589810 SRR589810 TBN589810 TLJ589810 TVF589810 UFB589810 UOX589810 UYT589810 VIP589810 VSL589810 WCH589810 WMD589810 WVZ589810 R655372 JN655346 TJ655346 ADF655346 ANB655346 AWX655346 BGT655346 BQP655346 CAL655346 CKH655346 CUD655346 DDZ655346 DNV655346 DXR655346 EHN655346 ERJ655346 FBF655346 FLB655346 FUX655346 GET655346 GOP655346 GYL655346 HIH655346 HSD655346 IBZ655346 ILV655346 IVR655346 JFN655346 JPJ655346 JZF655346 KJB655346 KSX655346 LCT655346 LMP655346 LWL655346 MGH655346 MQD655346 MZZ655346 NJV655346 NTR655346 ODN655346 ONJ655346 OXF655346 PHB655346 PQX655346 QAT655346 QKP655346 QUL655346 REH655346 ROD655346 RXZ655346 SHV655346 SRR655346 TBN655346 TLJ655346 TVF655346 UFB655346 UOX655346 UYT655346 VIP655346 VSL655346 WCH655346 WMD655346 WVZ655346 R720908 JN720882 TJ720882 ADF720882 ANB720882 AWX720882 BGT720882 BQP720882 CAL720882 CKH720882 CUD720882 DDZ720882 DNV720882 DXR720882 EHN720882 ERJ720882 FBF720882 FLB720882 FUX720882 GET720882 GOP720882 GYL720882 HIH720882 HSD720882 IBZ720882 ILV720882 IVR720882 JFN720882 JPJ720882 JZF720882 KJB720882 KSX720882 LCT720882 LMP720882 LWL720882 MGH720882 MQD720882 MZZ720882 NJV720882 NTR720882 ODN720882 ONJ720882 OXF720882 PHB720882 PQX720882 QAT720882 QKP720882 QUL720882 REH720882 ROD720882 RXZ720882 SHV720882 SRR720882 TBN720882 TLJ720882 TVF720882 UFB720882 UOX720882 UYT720882 VIP720882 VSL720882 WCH720882 WMD720882 WVZ720882 R786444 JN786418 TJ786418 ADF786418 ANB786418 AWX786418 BGT786418 BQP786418 CAL786418 CKH786418 CUD786418 DDZ786418 DNV786418 DXR786418 EHN786418 ERJ786418 FBF786418 FLB786418 FUX786418 GET786418 GOP786418 GYL786418 HIH786418 HSD786418 IBZ786418 ILV786418 IVR786418 JFN786418 JPJ786418 JZF786418 KJB786418 KSX786418 LCT786418 LMP786418 LWL786418 MGH786418 MQD786418 MZZ786418 NJV786418 NTR786418 ODN786418 ONJ786418 OXF786418 PHB786418 PQX786418 QAT786418 QKP786418 QUL786418 REH786418 ROD786418 RXZ786418 SHV786418 SRR786418 TBN786418 TLJ786418 TVF786418 UFB786418 UOX786418 UYT786418 VIP786418 VSL786418 WCH786418 WMD786418 WVZ786418 R851980 JN851954 TJ851954 ADF851954 ANB851954 AWX851954 BGT851954 BQP851954 CAL851954 CKH851954 CUD851954 DDZ851954 DNV851954 DXR851954 EHN851954 ERJ851954 FBF851954 FLB851954 FUX851954 GET851954 GOP851954 GYL851954 HIH851954 HSD851954 IBZ851954 ILV851954 IVR851954 JFN851954 JPJ851954 JZF851954 KJB851954 KSX851954 LCT851954 LMP851954 LWL851954 MGH851954 MQD851954 MZZ851954 NJV851954 NTR851954 ODN851954 ONJ851954 OXF851954 PHB851954 PQX851954 QAT851954 QKP851954 QUL851954 REH851954 ROD851954 RXZ851954 SHV851954 SRR851954 TBN851954 TLJ851954 TVF851954 UFB851954 UOX851954 UYT851954 VIP851954 VSL851954 WCH851954 WMD851954 WVZ851954 R917516 JN917490 TJ917490 ADF917490 ANB917490 AWX917490 BGT917490 BQP917490 CAL917490 CKH917490 CUD917490 DDZ917490 DNV917490 DXR917490 EHN917490 ERJ917490 FBF917490 FLB917490 FUX917490 GET917490 GOP917490 GYL917490 HIH917490 HSD917490 IBZ917490 ILV917490 IVR917490 JFN917490 JPJ917490 JZF917490 KJB917490 KSX917490 LCT917490 LMP917490 LWL917490 MGH917490 MQD917490 MZZ917490 NJV917490 NTR917490 ODN917490 ONJ917490 OXF917490 PHB917490 PQX917490 QAT917490 QKP917490 QUL917490 REH917490 ROD917490 RXZ917490 SHV917490 SRR917490 TBN917490 TLJ917490 TVF917490 UFB917490 UOX917490 UYT917490 VIP917490 VSL917490 WCH917490 WMD917490 WVZ917490 R983052 JN983026 TJ983026 ADF983026 ANB983026 AWX983026 BGT983026 BQP983026 CAL983026 CKH983026 CUD983026 DDZ983026 DNV983026 DXR983026 EHN983026 ERJ983026 FBF983026 FLB983026 FUX983026 GET983026 GOP983026 GYL983026 HIH983026 HSD983026 IBZ983026 ILV983026 IVR983026 JFN983026 JPJ983026 JZF983026 KJB983026 KSX983026 LCT983026 LMP983026 LWL983026 MGH983026 MQD983026 MZZ983026 NJV983026 NTR983026 ODN983026 ONJ983026 OXF983026 PHB983026 PQX983026 QAT983026 QKP983026 QUL983026 REH983026 ROD983026 RXZ983026 SHV983026 SRR983026 TBN983026 TLJ983026 TVF983026 UFB983026 UOX983026 UYT983026 VIP983026 VSL983026 WCH983026 WMD983026 WVZ983026 JN16:JN18 TJ16:TJ18 ADF16:ADF18 ANB16:ANB18 AWX16:AWX18 BGT16:BGT18 BQP16:BQP18 CAL16:CAL18 CKH16:CKH18 CUD16:CUD18 DDZ16:DDZ18 DNV16:DNV18 DXR16:DXR18 EHN16:EHN18 ERJ16:ERJ18 FBF16:FBF18 FLB16:FLB18 FUX16:FUX18 GET16:GET18 GOP16:GOP18 GYL16:GYL18 HIH16:HIH18 HSD16:HSD18 IBZ16:IBZ18 ILV16:ILV18 IVR16:IVR18 JFN16:JFN18 JPJ16:JPJ18 JZF16:JZF18 KJB16:KJB18 KSX16:KSX18 LCT16:LCT18 LMP16:LMP18 LWL16:LWL18 MGH16:MGH18 MQD16:MQD18 MZZ16:MZZ18 NJV16:NJV18 NTR16:NTR18 ODN16:ODN18 ONJ16:ONJ18 OXF16:OXF18 PHB16:PHB18 PQX16:PQX18 QAT16:QAT18 QKP16:QKP18 QUL16:QUL18 REH16:REH18 ROD16:ROD18 RXZ16:RXZ18 SHV16:SHV18 SRR16:SRR18 TBN16:TBN18 TLJ16:TLJ18 TVF16:TVF18 UFB16:UFB18 UOX16:UOX18 UYT16:UYT18 VIP16:VIP18 VSL16:VSL18 WCH16:WCH18 WMD16:WMD18 WVZ16:WVZ18 R65550:R65552 JN65524:JN65526 TJ65524:TJ65526 ADF65524:ADF65526 ANB65524:ANB65526 AWX65524:AWX65526 BGT65524:BGT65526 BQP65524:BQP65526 CAL65524:CAL65526 CKH65524:CKH65526 CUD65524:CUD65526 DDZ65524:DDZ65526 DNV65524:DNV65526 DXR65524:DXR65526 EHN65524:EHN65526 ERJ65524:ERJ65526 FBF65524:FBF65526 FLB65524:FLB65526 FUX65524:FUX65526 GET65524:GET65526 GOP65524:GOP65526 GYL65524:GYL65526 HIH65524:HIH65526 HSD65524:HSD65526 IBZ65524:IBZ65526 ILV65524:ILV65526 IVR65524:IVR65526 JFN65524:JFN65526 JPJ65524:JPJ65526 JZF65524:JZF65526 KJB65524:KJB65526 KSX65524:KSX65526 LCT65524:LCT65526 LMP65524:LMP65526 LWL65524:LWL65526 MGH65524:MGH65526 MQD65524:MQD65526 MZZ65524:MZZ65526 NJV65524:NJV65526 NTR65524:NTR65526 ODN65524:ODN65526 ONJ65524:ONJ65526 OXF65524:OXF65526 PHB65524:PHB65526 PQX65524:PQX65526 QAT65524:QAT65526 QKP65524:QKP65526 QUL65524:QUL65526 REH65524:REH65526 ROD65524:ROD65526 RXZ65524:RXZ65526 SHV65524:SHV65526 SRR65524:SRR65526 TBN65524:TBN65526 TLJ65524:TLJ65526 TVF65524:TVF65526 UFB65524:UFB65526 UOX65524:UOX65526 UYT65524:UYT65526 VIP65524:VIP65526 VSL65524:VSL65526 WCH65524:WCH65526 WMD65524:WMD65526 WVZ65524:WVZ65526 R131086:R131088 JN131060:JN131062 TJ131060:TJ131062 ADF131060:ADF131062 ANB131060:ANB131062 AWX131060:AWX131062 BGT131060:BGT131062 BQP131060:BQP131062 CAL131060:CAL131062 CKH131060:CKH131062 CUD131060:CUD131062 DDZ131060:DDZ131062 DNV131060:DNV131062 DXR131060:DXR131062 EHN131060:EHN131062 ERJ131060:ERJ131062 FBF131060:FBF131062 FLB131060:FLB131062 FUX131060:FUX131062 GET131060:GET131062 GOP131060:GOP131062 GYL131060:GYL131062 HIH131060:HIH131062 HSD131060:HSD131062 IBZ131060:IBZ131062 ILV131060:ILV131062 IVR131060:IVR131062 JFN131060:JFN131062 JPJ131060:JPJ131062 JZF131060:JZF131062 KJB131060:KJB131062 KSX131060:KSX131062 LCT131060:LCT131062 LMP131060:LMP131062 LWL131060:LWL131062 MGH131060:MGH131062 MQD131060:MQD131062 MZZ131060:MZZ131062 NJV131060:NJV131062 NTR131060:NTR131062 ODN131060:ODN131062 ONJ131060:ONJ131062 OXF131060:OXF131062 PHB131060:PHB131062 PQX131060:PQX131062 QAT131060:QAT131062 QKP131060:QKP131062 QUL131060:QUL131062 REH131060:REH131062 ROD131060:ROD131062 RXZ131060:RXZ131062 SHV131060:SHV131062 SRR131060:SRR131062 TBN131060:TBN131062 TLJ131060:TLJ131062 TVF131060:TVF131062 UFB131060:UFB131062 UOX131060:UOX131062 UYT131060:UYT131062 VIP131060:VIP131062 VSL131060:VSL131062 WCH131060:WCH131062 WMD131060:WMD131062 WVZ131060:WVZ131062 R196622:R196624 JN196596:JN196598 TJ196596:TJ196598 ADF196596:ADF196598 ANB196596:ANB196598 AWX196596:AWX196598 BGT196596:BGT196598 BQP196596:BQP196598 CAL196596:CAL196598 CKH196596:CKH196598 CUD196596:CUD196598 DDZ196596:DDZ196598 DNV196596:DNV196598 DXR196596:DXR196598 EHN196596:EHN196598 ERJ196596:ERJ196598 FBF196596:FBF196598 FLB196596:FLB196598 FUX196596:FUX196598 GET196596:GET196598 GOP196596:GOP196598 GYL196596:GYL196598 HIH196596:HIH196598 HSD196596:HSD196598 IBZ196596:IBZ196598 ILV196596:ILV196598 IVR196596:IVR196598 JFN196596:JFN196598 JPJ196596:JPJ196598 JZF196596:JZF196598 KJB196596:KJB196598 KSX196596:KSX196598 LCT196596:LCT196598 LMP196596:LMP196598 LWL196596:LWL196598 MGH196596:MGH196598 MQD196596:MQD196598 MZZ196596:MZZ196598 NJV196596:NJV196598 NTR196596:NTR196598 ODN196596:ODN196598 ONJ196596:ONJ196598 OXF196596:OXF196598 PHB196596:PHB196598 PQX196596:PQX196598 QAT196596:QAT196598 QKP196596:QKP196598 QUL196596:QUL196598 REH196596:REH196598 ROD196596:ROD196598 RXZ196596:RXZ196598 SHV196596:SHV196598 SRR196596:SRR196598 TBN196596:TBN196598 TLJ196596:TLJ196598 TVF196596:TVF196598 UFB196596:UFB196598 UOX196596:UOX196598 UYT196596:UYT196598 VIP196596:VIP196598 VSL196596:VSL196598 WCH196596:WCH196598 WMD196596:WMD196598 WVZ196596:WVZ196598 R262158:R262160 JN262132:JN262134 TJ262132:TJ262134 ADF262132:ADF262134 ANB262132:ANB262134 AWX262132:AWX262134 BGT262132:BGT262134 BQP262132:BQP262134 CAL262132:CAL262134 CKH262132:CKH262134 CUD262132:CUD262134 DDZ262132:DDZ262134 DNV262132:DNV262134 DXR262132:DXR262134 EHN262132:EHN262134 ERJ262132:ERJ262134 FBF262132:FBF262134 FLB262132:FLB262134 FUX262132:FUX262134 GET262132:GET262134 GOP262132:GOP262134 GYL262132:GYL262134 HIH262132:HIH262134 HSD262132:HSD262134 IBZ262132:IBZ262134 ILV262132:ILV262134 IVR262132:IVR262134 JFN262132:JFN262134 JPJ262132:JPJ262134 JZF262132:JZF262134 KJB262132:KJB262134 KSX262132:KSX262134 LCT262132:LCT262134 LMP262132:LMP262134 LWL262132:LWL262134 MGH262132:MGH262134 MQD262132:MQD262134 MZZ262132:MZZ262134 NJV262132:NJV262134 NTR262132:NTR262134 ODN262132:ODN262134 ONJ262132:ONJ262134 OXF262132:OXF262134 PHB262132:PHB262134 PQX262132:PQX262134 QAT262132:QAT262134 QKP262132:QKP262134 QUL262132:QUL262134 REH262132:REH262134 ROD262132:ROD262134 RXZ262132:RXZ262134 SHV262132:SHV262134 SRR262132:SRR262134 TBN262132:TBN262134 TLJ262132:TLJ262134 TVF262132:TVF262134 UFB262132:UFB262134 UOX262132:UOX262134 UYT262132:UYT262134 VIP262132:VIP262134 VSL262132:VSL262134 WCH262132:WCH262134 WMD262132:WMD262134 WVZ262132:WVZ262134 R327694:R327696 JN327668:JN327670 TJ327668:TJ327670 ADF327668:ADF327670 ANB327668:ANB327670 AWX327668:AWX327670 BGT327668:BGT327670 BQP327668:BQP327670 CAL327668:CAL327670 CKH327668:CKH327670 CUD327668:CUD327670 DDZ327668:DDZ327670 DNV327668:DNV327670 DXR327668:DXR327670 EHN327668:EHN327670 ERJ327668:ERJ327670 FBF327668:FBF327670 FLB327668:FLB327670 FUX327668:FUX327670 GET327668:GET327670 GOP327668:GOP327670 GYL327668:GYL327670 HIH327668:HIH327670 HSD327668:HSD327670 IBZ327668:IBZ327670 ILV327668:ILV327670 IVR327668:IVR327670 JFN327668:JFN327670 JPJ327668:JPJ327670 JZF327668:JZF327670 KJB327668:KJB327670 KSX327668:KSX327670 LCT327668:LCT327670 LMP327668:LMP327670 LWL327668:LWL327670 MGH327668:MGH327670 MQD327668:MQD327670 MZZ327668:MZZ327670 NJV327668:NJV327670 NTR327668:NTR327670 ODN327668:ODN327670 ONJ327668:ONJ327670 OXF327668:OXF327670 PHB327668:PHB327670 PQX327668:PQX327670 QAT327668:QAT327670 QKP327668:QKP327670 QUL327668:QUL327670 REH327668:REH327670 ROD327668:ROD327670 RXZ327668:RXZ327670 SHV327668:SHV327670 SRR327668:SRR327670 TBN327668:TBN327670 TLJ327668:TLJ327670 TVF327668:TVF327670 UFB327668:UFB327670 UOX327668:UOX327670 UYT327668:UYT327670 VIP327668:VIP327670 VSL327668:VSL327670 WCH327668:WCH327670 WMD327668:WMD327670 WVZ327668:WVZ327670 R393230:R393232 JN393204:JN393206 TJ393204:TJ393206 ADF393204:ADF393206 ANB393204:ANB393206 AWX393204:AWX393206 BGT393204:BGT393206 BQP393204:BQP393206 CAL393204:CAL393206 CKH393204:CKH393206 CUD393204:CUD393206 DDZ393204:DDZ393206 DNV393204:DNV393206 DXR393204:DXR393206 EHN393204:EHN393206 ERJ393204:ERJ393206 FBF393204:FBF393206 FLB393204:FLB393206 FUX393204:FUX393206 GET393204:GET393206 GOP393204:GOP393206 GYL393204:GYL393206 HIH393204:HIH393206 HSD393204:HSD393206 IBZ393204:IBZ393206 ILV393204:ILV393206 IVR393204:IVR393206 JFN393204:JFN393206 JPJ393204:JPJ393206 JZF393204:JZF393206 KJB393204:KJB393206 KSX393204:KSX393206 LCT393204:LCT393206 LMP393204:LMP393206 LWL393204:LWL393206 MGH393204:MGH393206 MQD393204:MQD393206 MZZ393204:MZZ393206 NJV393204:NJV393206 NTR393204:NTR393206 ODN393204:ODN393206 ONJ393204:ONJ393206 OXF393204:OXF393206 PHB393204:PHB393206 PQX393204:PQX393206 QAT393204:QAT393206 QKP393204:QKP393206 QUL393204:QUL393206 REH393204:REH393206 ROD393204:ROD393206 RXZ393204:RXZ393206 SHV393204:SHV393206 SRR393204:SRR393206 TBN393204:TBN393206 TLJ393204:TLJ393206 TVF393204:TVF393206 UFB393204:UFB393206 UOX393204:UOX393206 UYT393204:UYT393206 VIP393204:VIP393206 VSL393204:VSL393206 WCH393204:WCH393206 WMD393204:WMD393206 WVZ393204:WVZ393206 R458766:R458768 JN458740:JN458742 TJ458740:TJ458742 ADF458740:ADF458742 ANB458740:ANB458742 AWX458740:AWX458742 BGT458740:BGT458742 BQP458740:BQP458742 CAL458740:CAL458742 CKH458740:CKH458742 CUD458740:CUD458742 DDZ458740:DDZ458742 DNV458740:DNV458742 DXR458740:DXR458742 EHN458740:EHN458742 ERJ458740:ERJ458742 FBF458740:FBF458742 FLB458740:FLB458742 FUX458740:FUX458742 GET458740:GET458742 GOP458740:GOP458742 GYL458740:GYL458742 HIH458740:HIH458742 HSD458740:HSD458742 IBZ458740:IBZ458742 ILV458740:ILV458742 IVR458740:IVR458742 JFN458740:JFN458742 JPJ458740:JPJ458742 JZF458740:JZF458742 KJB458740:KJB458742 KSX458740:KSX458742 LCT458740:LCT458742 LMP458740:LMP458742 LWL458740:LWL458742 MGH458740:MGH458742 MQD458740:MQD458742 MZZ458740:MZZ458742 NJV458740:NJV458742 NTR458740:NTR458742 ODN458740:ODN458742 ONJ458740:ONJ458742 OXF458740:OXF458742 PHB458740:PHB458742 PQX458740:PQX458742 QAT458740:QAT458742 QKP458740:QKP458742 QUL458740:QUL458742 REH458740:REH458742 ROD458740:ROD458742 RXZ458740:RXZ458742 SHV458740:SHV458742 SRR458740:SRR458742 TBN458740:TBN458742 TLJ458740:TLJ458742 TVF458740:TVF458742 UFB458740:UFB458742 UOX458740:UOX458742 UYT458740:UYT458742 VIP458740:VIP458742 VSL458740:VSL458742 WCH458740:WCH458742 WMD458740:WMD458742 WVZ458740:WVZ458742 R524302:R524304 JN524276:JN524278 TJ524276:TJ524278 ADF524276:ADF524278 ANB524276:ANB524278 AWX524276:AWX524278 BGT524276:BGT524278 BQP524276:BQP524278 CAL524276:CAL524278 CKH524276:CKH524278 CUD524276:CUD524278 DDZ524276:DDZ524278 DNV524276:DNV524278 DXR524276:DXR524278 EHN524276:EHN524278 ERJ524276:ERJ524278 FBF524276:FBF524278 FLB524276:FLB524278 FUX524276:FUX524278 GET524276:GET524278 GOP524276:GOP524278 GYL524276:GYL524278 HIH524276:HIH524278 HSD524276:HSD524278 IBZ524276:IBZ524278 ILV524276:ILV524278 IVR524276:IVR524278 JFN524276:JFN524278 JPJ524276:JPJ524278 JZF524276:JZF524278 KJB524276:KJB524278 KSX524276:KSX524278 LCT524276:LCT524278 LMP524276:LMP524278 LWL524276:LWL524278 MGH524276:MGH524278 MQD524276:MQD524278 MZZ524276:MZZ524278 NJV524276:NJV524278 NTR524276:NTR524278 ODN524276:ODN524278 ONJ524276:ONJ524278 OXF524276:OXF524278 PHB524276:PHB524278 PQX524276:PQX524278 QAT524276:QAT524278 QKP524276:QKP524278 QUL524276:QUL524278 REH524276:REH524278 ROD524276:ROD524278 RXZ524276:RXZ524278 SHV524276:SHV524278 SRR524276:SRR524278 TBN524276:TBN524278 TLJ524276:TLJ524278 TVF524276:TVF524278 UFB524276:UFB524278 UOX524276:UOX524278 UYT524276:UYT524278 VIP524276:VIP524278 VSL524276:VSL524278 WCH524276:WCH524278 WMD524276:WMD524278 WVZ524276:WVZ524278 R589838:R589840 JN589812:JN589814 TJ589812:TJ589814 ADF589812:ADF589814 ANB589812:ANB589814 AWX589812:AWX589814 BGT589812:BGT589814 BQP589812:BQP589814 CAL589812:CAL589814 CKH589812:CKH589814 CUD589812:CUD589814 DDZ589812:DDZ589814 DNV589812:DNV589814 DXR589812:DXR589814 EHN589812:EHN589814 ERJ589812:ERJ589814 FBF589812:FBF589814 FLB589812:FLB589814 FUX589812:FUX589814 GET589812:GET589814 GOP589812:GOP589814 GYL589812:GYL589814 HIH589812:HIH589814 HSD589812:HSD589814 IBZ589812:IBZ589814 ILV589812:ILV589814 IVR589812:IVR589814 JFN589812:JFN589814 JPJ589812:JPJ589814 JZF589812:JZF589814 KJB589812:KJB589814 KSX589812:KSX589814 LCT589812:LCT589814 LMP589812:LMP589814 LWL589812:LWL589814 MGH589812:MGH589814 MQD589812:MQD589814 MZZ589812:MZZ589814 NJV589812:NJV589814 NTR589812:NTR589814 ODN589812:ODN589814 ONJ589812:ONJ589814 OXF589812:OXF589814 PHB589812:PHB589814 PQX589812:PQX589814 QAT589812:QAT589814 QKP589812:QKP589814 QUL589812:QUL589814 REH589812:REH589814 ROD589812:ROD589814 RXZ589812:RXZ589814 SHV589812:SHV589814 SRR589812:SRR589814 TBN589812:TBN589814 TLJ589812:TLJ589814 TVF589812:TVF589814 UFB589812:UFB589814 UOX589812:UOX589814 UYT589812:UYT589814 VIP589812:VIP589814 VSL589812:VSL589814 WCH589812:WCH589814 WMD589812:WMD589814 WVZ589812:WVZ589814 R655374:R655376 JN655348:JN655350 TJ655348:TJ655350 ADF655348:ADF655350 ANB655348:ANB655350 AWX655348:AWX655350 BGT655348:BGT655350 BQP655348:BQP655350 CAL655348:CAL655350 CKH655348:CKH655350 CUD655348:CUD655350 DDZ655348:DDZ655350 DNV655348:DNV655350 DXR655348:DXR655350 EHN655348:EHN655350 ERJ655348:ERJ655350 FBF655348:FBF655350 FLB655348:FLB655350 FUX655348:FUX655350 GET655348:GET655350 GOP655348:GOP655350 GYL655348:GYL655350 HIH655348:HIH655350 HSD655348:HSD655350 IBZ655348:IBZ655350 ILV655348:ILV655350 IVR655348:IVR655350 JFN655348:JFN655350 JPJ655348:JPJ655350 JZF655348:JZF655350 KJB655348:KJB655350 KSX655348:KSX655350 LCT655348:LCT655350 LMP655348:LMP655350 LWL655348:LWL655350 MGH655348:MGH655350 MQD655348:MQD655350 MZZ655348:MZZ655350 NJV655348:NJV655350 NTR655348:NTR655350 ODN655348:ODN655350 ONJ655348:ONJ655350 OXF655348:OXF655350 PHB655348:PHB655350 PQX655348:PQX655350 QAT655348:QAT655350 QKP655348:QKP655350 QUL655348:QUL655350 REH655348:REH655350 ROD655348:ROD655350 RXZ655348:RXZ655350 SHV655348:SHV655350 SRR655348:SRR655350 TBN655348:TBN655350 TLJ655348:TLJ655350 TVF655348:TVF655350 UFB655348:UFB655350 UOX655348:UOX655350 UYT655348:UYT655350 VIP655348:VIP655350 VSL655348:VSL655350 WCH655348:WCH655350 WMD655348:WMD655350 WVZ655348:WVZ655350 R720910:R720912 JN720884:JN720886 TJ720884:TJ720886 ADF720884:ADF720886 ANB720884:ANB720886 AWX720884:AWX720886 BGT720884:BGT720886 BQP720884:BQP720886 CAL720884:CAL720886 CKH720884:CKH720886 CUD720884:CUD720886 DDZ720884:DDZ720886 DNV720884:DNV720886 DXR720884:DXR720886 EHN720884:EHN720886 ERJ720884:ERJ720886 FBF720884:FBF720886 FLB720884:FLB720886 FUX720884:FUX720886 GET720884:GET720886 GOP720884:GOP720886 GYL720884:GYL720886 HIH720884:HIH720886 HSD720884:HSD720886 IBZ720884:IBZ720886 ILV720884:ILV720886 IVR720884:IVR720886 JFN720884:JFN720886 JPJ720884:JPJ720886 JZF720884:JZF720886 KJB720884:KJB720886 KSX720884:KSX720886 LCT720884:LCT720886 LMP720884:LMP720886 LWL720884:LWL720886 MGH720884:MGH720886 MQD720884:MQD720886 MZZ720884:MZZ720886 NJV720884:NJV720886 NTR720884:NTR720886 ODN720884:ODN720886 ONJ720884:ONJ720886 OXF720884:OXF720886 PHB720884:PHB720886 PQX720884:PQX720886 QAT720884:QAT720886 QKP720884:QKP720886 QUL720884:QUL720886 REH720884:REH720886 ROD720884:ROD720886 RXZ720884:RXZ720886 SHV720884:SHV720886 SRR720884:SRR720886 TBN720884:TBN720886 TLJ720884:TLJ720886 TVF720884:TVF720886 UFB720884:UFB720886 UOX720884:UOX720886 UYT720884:UYT720886 VIP720884:VIP720886 VSL720884:VSL720886 WCH720884:WCH720886 WMD720884:WMD720886 WVZ720884:WVZ720886 R786446:R786448 JN786420:JN786422 TJ786420:TJ786422 ADF786420:ADF786422 ANB786420:ANB786422 AWX786420:AWX786422 BGT786420:BGT786422 BQP786420:BQP786422 CAL786420:CAL786422 CKH786420:CKH786422 CUD786420:CUD786422 DDZ786420:DDZ786422 DNV786420:DNV786422 DXR786420:DXR786422 EHN786420:EHN786422 ERJ786420:ERJ786422 FBF786420:FBF786422 FLB786420:FLB786422 FUX786420:FUX786422 GET786420:GET786422 GOP786420:GOP786422 GYL786420:GYL786422 HIH786420:HIH786422 HSD786420:HSD786422 IBZ786420:IBZ786422 ILV786420:ILV786422 IVR786420:IVR786422 JFN786420:JFN786422 JPJ786420:JPJ786422 JZF786420:JZF786422 KJB786420:KJB786422 KSX786420:KSX786422 LCT786420:LCT786422 LMP786420:LMP786422 LWL786420:LWL786422 MGH786420:MGH786422 MQD786420:MQD786422 MZZ786420:MZZ786422 NJV786420:NJV786422 NTR786420:NTR786422 ODN786420:ODN786422 ONJ786420:ONJ786422 OXF786420:OXF786422 PHB786420:PHB786422 PQX786420:PQX786422 QAT786420:QAT786422 QKP786420:QKP786422 QUL786420:QUL786422 REH786420:REH786422 ROD786420:ROD786422 RXZ786420:RXZ786422 SHV786420:SHV786422 SRR786420:SRR786422 TBN786420:TBN786422 TLJ786420:TLJ786422 TVF786420:TVF786422 UFB786420:UFB786422 UOX786420:UOX786422 UYT786420:UYT786422 VIP786420:VIP786422 VSL786420:VSL786422 WCH786420:WCH786422 WMD786420:WMD786422 WVZ786420:WVZ786422 R851982:R851984 JN851956:JN851958 TJ851956:TJ851958 ADF851956:ADF851958 ANB851956:ANB851958 AWX851956:AWX851958 BGT851956:BGT851958 BQP851956:BQP851958 CAL851956:CAL851958 CKH851956:CKH851958 CUD851956:CUD851958 DDZ851956:DDZ851958 DNV851956:DNV851958 DXR851956:DXR851958 EHN851956:EHN851958 ERJ851956:ERJ851958 FBF851956:FBF851958 FLB851956:FLB851958 FUX851956:FUX851958 GET851956:GET851958 GOP851956:GOP851958 GYL851956:GYL851958 HIH851956:HIH851958 HSD851956:HSD851958 IBZ851956:IBZ851958 ILV851956:ILV851958 IVR851956:IVR851958 JFN851956:JFN851958 JPJ851956:JPJ851958 JZF851956:JZF851958 KJB851956:KJB851958 KSX851956:KSX851958 LCT851956:LCT851958 LMP851956:LMP851958 LWL851956:LWL851958 MGH851956:MGH851958 MQD851956:MQD851958 MZZ851956:MZZ851958 NJV851956:NJV851958 NTR851956:NTR851958 ODN851956:ODN851958 ONJ851956:ONJ851958 OXF851956:OXF851958 PHB851956:PHB851958 PQX851956:PQX851958 QAT851956:QAT851958 QKP851956:QKP851958 QUL851956:QUL851958 REH851956:REH851958 ROD851956:ROD851958 RXZ851956:RXZ851958 SHV851956:SHV851958 SRR851956:SRR851958 TBN851956:TBN851958 TLJ851956:TLJ851958 TVF851956:TVF851958 UFB851956:UFB851958 UOX851956:UOX851958 UYT851956:UYT851958 VIP851956:VIP851958 VSL851956:VSL851958 WCH851956:WCH851958 WMD851956:WMD851958 WVZ851956:WVZ851958 R917518:R917520 JN917492:JN917494 TJ917492:TJ917494 ADF917492:ADF917494 ANB917492:ANB917494 AWX917492:AWX917494 BGT917492:BGT917494 BQP917492:BQP917494 CAL917492:CAL917494 CKH917492:CKH917494 CUD917492:CUD917494 DDZ917492:DDZ917494 DNV917492:DNV917494 DXR917492:DXR917494 EHN917492:EHN917494 ERJ917492:ERJ917494 FBF917492:FBF917494 FLB917492:FLB917494 FUX917492:FUX917494 GET917492:GET917494 GOP917492:GOP917494 GYL917492:GYL917494 HIH917492:HIH917494 HSD917492:HSD917494 IBZ917492:IBZ917494 ILV917492:ILV917494 IVR917492:IVR917494 JFN917492:JFN917494 JPJ917492:JPJ917494 JZF917492:JZF917494 KJB917492:KJB917494 KSX917492:KSX917494 LCT917492:LCT917494 LMP917492:LMP917494 LWL917492:LWL917494 MGH917492:MGH917494 MQD917492:MQD917494 MZZ917492:MZZ917494 NJV917492:NJV917494 NTR917492:NTR917494 ODN917492:ODN917494 ONJ917492:ONJ917494 OXF917492:OXF917494 PHB917492:PHB917494 PQX917492:PQX917494 QAT917492:QAT917494 QKP917492:QKP917494 QUL917492:QUL917494 REH917492:REH917494 ROD917492:ROD917494 RXZ917492:RXZ917494 SHV917492:SHV917494 SRR917492:SRR917494 TBN917492:TBN917494 TLJ917492:TLJ917494 TVF917492:TVF917494 UFB917492:UFB917494 UOX917492:UOX917494 UYT917492:UYT917494 VIP917492:VIP917494 VSL917492:VSL917494 WCH917492:WCH917494 WMD917492:WMD917494 WVZ917492:WVZ917494 R983054:R983056 JN983028:JN983030 TJ983028:TJ983030 ADF983028:ADF983030 ANB983028:ANB983030 AWX983028:AWX983030 BGT983028:BGT983030 BQP983028:BQP983030 CAL983028:CAL983030 CKH983028:CKH983030 CUD983028:CUD983030 DDZ983028:DDZ983030 DNV983028:DNV983030 DXR983028:DXR983030 EHN983028:EHN983030 ERJ983028:ERJ983030 FBF983028:FBF983030 FLB983028:FLB983030 FUX983028:FUX983030 GET983028:GET983030 GOP983028:GOP983030 GYL983028:GYL983030 HIH983028:HIH983030 HSD983028:HSD983030 IBZ983028:IBZ983030 ILV983028:ILV983030 IVR983028:IVR983030 JFN983028:JFN983030 JPJ983028:JPJ983030 JZF983028:JZF983030 KJB983028:KJB983030 KSX983028:KSX983030 LCT983028:LCT983030 LMP983028:LMP983030 LWL983028:LWL983030 MGH983028:MGH983030 MQD983028:MQD983030 MZZ983028:MZZ983030 NJV983028:NJV983030 NTR983028:NTR983030 ODN983028:ODN983030 ONJ983028:ONJ983030 OXF983028:OXF983030 PHB983028:PHB983030 PQX983028:PQX983030 QAT983028:QAT983030 QKP983028:QKP983030 QUL983028:QUL983030 REH983028:REH983030 ROD983028:ROD983030 RXZ983028:RXZ983030 SHV983028:SHV983030 SRR983028:SRR983030 TBN983028:TBN983030 TLJ983028:TLJ983030 TVF983028:TVF983030 UFB983028:UFB983030 UOX983028:UOX983030 UYT983028:UYT983030 VIP983028:VIP983030 VSL983028:VSL983030 WCH983028:WCH983030 WMD983028:WMD983030 WVZ983028:WVZ983030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2 JN65516 TJ65516 ADF65516 ANB65516 AWX65516 BGT65516 BQP65516 CAL65516 CKH65516 CUD65516 DDZ65516 DNV65516 DXR65516 EHN65516 ERJ65516 FBF65516 FLB65516 FUX65516 GET65516 GOP65516 GYL65516 HIH65516 HSD65516 IBZ65516 ILV65516 IVR65516 JFN65516 JPJ65516 JZF65516 KJB65516 KSX65516 LCT65516 LMP65516 LWL65516 MGH65516 MQD65516 MZZ65516 NJV65516 NTR65516 ODN65516 ONJ65516 OXF65516 PHB65516 PQX65516 QAT65516 QKP65516 QUL65516 REH65516 ROD65516 RXZ65516 SHV65516 SRR65516 TBN65516 TLJ65516 TVF65516 UFB65516 UOX65516 UYT65516 VIP65516 VSL65516 WCH65516 WMD65516 WVZ65516 R131078 JN131052 TJ131052 ADF131052 ANB131052 AWX131052 BGT131052 BQP131052 CAL131052 CKH131052 CUD131052 DDZ131052 DNV131052 DXR131052 EHN131052 ERJ131052 FBF131052 FLB131052 FUX131052 GET131052 GOP131052 GYL131052 HIH131052 HSD131052 IBZ131052 ILV131052 IVR131052 JFN131052 JPJ131052 JZF131052 KJB131052 KSX131052 LCT131052 LMP131052 LWL131052 MGH131052 MQD131052 MZZ131052 NJV131052 NTR131052 ODN131052 ONJ131052 OXF131052 PHB131052 PQX131052 QAT131052 QKP131052 QUL131052 REH131052 ROD131052 RXZ131052 SHV131052 SRR131052 TBN131052 TLJ131052 TVF131052 UFB131052 UOX131052 UYT131052 VIP131052 VSL131052 WCH131052 WMD131052 WVZ131052 R196614 JN196588 TJ196588 ADF196588 ANB196588 AWX196588 BGT196588 BQP196588 CAL196588 CKH196588 CUD196588 DDZ196588 DNV196588 DXR196588 EHN196588 ERJ196588 FBF196588 FLB196588 FUX196588 GET196588 GOP196588 GYL196588 HIH196588 HSD196588 IBZ196588 ILV196588 IVR196588 JFN196588 JPJ196588 JZF196588 KJB196588 KSX196588 LCT196588 LMP196588 LWL196588 MGH196588 MQD196588 MZZ196588 NJV196588 NTR196588 ODN196588 ONJ196588 OXF196588 PHB196588 PQX196588 QAT196588 QKP196588 QUL196588 REH196588 ROD196588 RXZ196588 SHV196588 SRR196588 TBN196588 TLJ196588 TVF196588 UFB196588 UOX196588 UYT196588 VIP196588 VSL196588 WCH196588 WMD196588 WVZ196588 R262150 JN262124 TJ262124 ADF262124 ANB262124 AWX262124 BGT262124 BQP262124 CAL262124 CKH262124 CUD262124 DDZ262124 DNV262124 DXR262124 EHN262124 ERJ262124 FBF262124 FLB262124 FUX262124 GET262124 GOP262124 GYL262124 HIH262124 HSD262124 IBZ262124 ILV262124 IVR262124 JFN262124 JPJ262124 JZF262124 KJB262124 KSX262124 LCT262124 LMP262124 LWL262124 MGH262124 MQD262124 MZZ262124 NJV262124 NTR262124 ODN262124 ONJ262124 OXF262124 PHB262124 PQX262124 QAT262124 QKP262124 QUL262124 REH262124 ROD262124 RXZ262124 SHV262124 SRR262124 TBN262124 TLJ262124 TVF262124 UFB262124 UOX262124 UYT262124 VIP262124 VSL262124 WCH262124 WMD262124 WVZ262124 R327686 JN327660 TJ327660 ADF327660 ANB327660 AWX327660 BGT327660 BQP327660 CAL327660 CKH327660 CUD327660 DDZ327660 DNV327660 DXR327660 EHN327660 ERJ327660 FBF327660 FLB327660 FUX327660 GET327660 GOP327660 GYL327660 HIH327660 HSD327660 IBZ327660 ILV327660 IVR327660 JFN327660 JPJ327660 JZF327660 KJB327660 KSX327660 LCT327660 LMP327660 LWL327660 MGH327660 MQD327660 MZZ327660 NJV327660 NTR327660 ODN327660 ONJ327660 OXF327660 PHB327660 PQX327660 QAT327660 QKP327660 QUL327660 REH327660 ROD327660 RXZ327660 SHV327660 SRR327660 TBN327660 TLJ327660 TVF327660 UFB327660 UOX327660 UYT327660 VIP327660 VSL327660 WCH327660 WMD327660 WVZ327660 R393222 JN393196 TJ393196 ADF393196 ANB393196 AWX393196 BGT393196 BQP393196 CAL393196 CKH393196 CUD393196 DDZ393196 DNV393196 DXR393196 EHN393196 ERJ393196 FBF393196 FLB393196 FUX393196 GET393196 GOP393196 GYL393196 HIH393196 HSD393196 IBZ393196 ILV393196 IVR393196 JFN393196 JPJ393196 JZF393196 KJB393196 KSX393196 LCT393196 LMP393196 LWL393196 MGH393196 MQD393196 MZZ393196 NJV393196 NTR393196 ODN393196 ONJ393196 OXF393196 PHB393196 PQX393196 QAT393196 QKP393196 QUL393196 REH393196 ROD393196 RXZ393196 SHV393196 SRR393196 TBN393196 TLJ393196 TVF393196 UFB393196 UOX393196 UYT393196 VIP393196 VSL393196 WCH393196 WMD393196 WVZ393196 R458758 JN458732 TJ458732 ADF458732 ANB458732 AWX458732 BGT458732 BQP458732 CAL458732 CKH458732 CUD458732 DDZ458732 DNV458732 DXR458732 EHN458732 ERJ458732 FBF458732 FLB458732 FUX458732 GET458732 GOP458732 GYL458732 HIH458732 HSD458732 IBZ458732 ILV458732 IVR458732 JFN458732 JPJ458732 JZF458732 KJB458732 KSX458732 LCT458732 LMP458732 LWL458732 MGH458732 MQD458732 MZZ458732 NJV458732 NTR458732 ODN458732 ONJ458732 OXF458732 PHB458732 PQX458732 QAT458732 QKP458732 QUL458732 REH458732 ROD458732 RXZ458732 SHV458732 SRR458732 TBN458732 TLJ458732 TVF458732 UFB458732 UOX458732 UYT458732 VIP458732 VSL458732 WCH458732 WMD458732 WVZ458732 R524294 JN524268 TJ524268 ADF524268 ANB524268 AWX524268 BGT524268 BQP524268 CAL524268 CKH524268 CUD524268 DDZ524268 DNV524268 DXR524268 EHN524268 ERJ524268 FBF524268 FLB524268 FUX524268 GET524268 GOP524268 GYL524268 HIH524268 HSD524268 IBZ524268 ILV524268 IVR524268 JFN524268 JPJ524268 JZF524268 KJB524268 KSX524268 LCT524268 LMP524268 LWL524268 MGH524268 MQD524268 MZZ524268 NJV524268 NTR524268 ODN524268 ONJ524268 OXF524268 PHB524268 PQX524268 QAT524268 QKP524268 QUL524268 REH524268 ROD524268 RXZ524268 SHV524268 SRR524268 TBN524268 TLJ524268 TVF524268 UFB524268 UOX524268 UYT524268 VIP524268 VSL524268 WCH524268 WMD524268 WVZ524268 R589830 JN589804 TJ589804 ADF589804 ANB589804 AWX589804 BGT589804 BQP589804 CAL589804 CKH589804 CUD589804 DDZ589804 DNV589804 DXR589804 EHN589804 ERJ589804 FBF589804 FLB589804 FUX589804 GET589804 GOP589804 GYL589804 HIH589804 HSD589804 IBZ589804 ILV589804 IVR589804 JFN589804 JPJ589804 JZF589804 KJB589804 KSX589804 LCT589804 LMP589804 LWL589804 MGH589804 MQD589804 MZZ589804 NJV589804 NTR589804 ODN589804 ONJ589804 OXF589804 PHB589804 PQX589804 QAT589804 QKP589804 QUL589804 REH589804 ROD589804 RXZ589804 SHV589804 SRR589804 TBN589804 TLJ589804 TVF589804 UFB589804 UOX589804 UYT589804 VIP589804 VSL589804 WCH589804 WMD589804 WVZ589804 R655366 JN655340 TJ655340 ADF655340 ANB655340 AWX655340 BGT655340 BQP655340 CAL655340 CKH655340 CUD655340 DDZ655340 DNV655340 DXR655340 EHN655340 ERJ655340 FBF655340 FLB655340 FUX655340 GET655340 GOP655340 GYL655340 HIH655340 HSD655340 IBZ655340 ILV655340 IVR655340 JFN655340 JPJ655340 JZF655340 KJB655340 KSX655340 LCT655340 LMP655340 LWL655340 MGH655340 MQD655340 MZZ655340 NJV655340 NTR655340 ODN655340 ONJ655340 OXF655340 PHB655340 PQX655340 QAT655340 QKP655340 QUL655340 REH655340 ROD655340 RXZ655340 SHV655340 SRR655340 TBN655340 TLJ655340 TVF655340 UFB655340 UOX655340 UYT655340 VIP655340 VSL655340 WCH655340 WMD655340 WVZ655340 R720902 JN720876 TJ720876 ADF720876 ANB720876 AWX720876 BGT720876 BQP720876 CAL720876 CKH720876 CUD720876 DDZ720876 DNV720876 DXR720876 EHN720876 ERJ720876 FBF720876 FLB720876 FUX720876 GET720876 GOP720876 GYL720876 HIH720876 HSD720876 IBZ720876 ILV720876 IVR720876 JFN720876 JPJ720876 JZF720876 KJB720876 KSX720876 LCT720876 LMP720876 LWL720876 MGH720876 MQD720876 MZZ720876 NJV720876 NTR720876 ODN720876 ONJ720876 OXF720876 PHB720876 PQX720876 QAT720876 QKP720876 QUL720876 REH720876 ROD720876 RXZ720876 SHV720876 SRR720876 TBN720876 TLJ720876 TVF720876 UFB720876 UOX720876 UYT720876 VIP720876 VSL720876 WCH720876 WMD720876 WVZ720876 R786438 JN786412 TJ786412 ADF786412 ANB786412 AWX786412 BGT786412 BQP786412 CAL786412 CKH786412 CUD786412 DDZ786412 DNV786412 DXR786412 EHN786412 ERJ786412 FBF786412 FLB786412 FUX786412 GET786412 GOP786412 GYL786412 HIH786412 HSD786412 IBZ786412 ILV786412 IVR786412 JFN786412 JPJ786412 JZF786412 KJB786412 KSX786412 LCT786412 LMP786412 LWL786412 MGH786412 MQD786412 MZZ786412 NJV786412 NTR786412 ODN786412 ONJ786412 OXF786412 PHB786412 PQX786412 QAT786412 QKP786412 QUL786412 REH786412 ROD786412 RXZ786412 SHV786412 SRR786412 TBN786412 TLJ786412 TVF786412 UFB786412 UOX786412 UYT786412 VIP786412 VSL786412 WCH786412 WMD786412 WVZ786412 R851974 JN851948 TJ851948 ADF851948 ANB851948 AWX851948 BGT851948 BQP851948 CAL851948 CKH851948 CUD851948 DDZ851948 DNV851948 DXR851948 EHN851948 ERJ851948 FBF851948 FLB851948 FUX851948 GET851948 GOP851948 GYL851948 HIH851948 HSD851948 IBZ851948 ILV851948 IVR851948 JFN851948 JPJ851948 JZF851948 KJB851948 KSX851948 LCT851948 LMP851948 LWL851948 MGH851948 MQD851948 MZZ851948 NJV851948 NTR851948 ODN851948 ONJ851948 OXF851948 PHB851948 PQX851948 QAT851948 QKP851948 QUL851948 REH851948 ROD851948 RXZ851948 SHV851948 SRR851948 TBN851948 TLJ851948 TVF851948 UFB851948 UOX851948 UYT851948 VIP851948 VSL851948 WCH851948 WMD851948 WVZ851948 R917510 JN917484 TJ917484 ADF917484 ANB917484 AWX917484 BGT917484 BQP917484 CAL917484 CKH917484 CUD917484 DDZ917484 DNV917484 DXR917484 EHN917484 ERJ917484 FBF917484 FLB917484 FUX917484 GET917484 GOP917484 GYL917484 HIH917484 HSD917484 IBZ917484 ILV917484 IVR917484 JFN917484 JPJ917484 JZF917484 KJB917484 KSX917484 LCT917484 LMP917484 LWL917484 MGH917484 MQD917484 MZZ917484 NJV917484 NTR917484 ODN917484 ONJ917484 OXF917484 PHB917484 PQX917484 QAT917484 QKP917484 QUL917484 REH917484 ROD917484 RXZ917484 SHV917484 SRR917484 TBN917484 TLJ917484 TVF917484 UFB917484 UOX917484 UYT917484 VIP917484 VSL917484 WCH917484 WMD917484 WVZ917484 R983046 JN983020 TJ983020 ADF983020 ANB983020 AWX983020 BGT983020 BQP983020 CAL983020 CKH983020 CUD983020 DDZ983020 DNV983020 DXR983020 EHN983020 ERJ983020 FBF983020 FLB983020 FUX983020 GET983020 GOP983020 GYL983020 HIH983020 HSD983020 IBZ983020 ILV983020 IVR983020 JFN983020 JPJ983020 JZF983020 KJB983020 KSX983020 LCT983020 LMP983020 LWL983020 MGH983020 MQD983020 MZZ983020 NJV983020 NTR983020 ODN983020 ONJ983020 OXF983020 PHB983020 PQX983020 QAT983020 QKP983020 QUL983020 REH983020 ROD983020 RXZ983020 SHV983020 SRR983020 TBN983020 TLJ983020 TVF983020 UFB983020 UOX983020 UYT983020 VIP983020 VSL983020 WCH983020 WMD983020 WVZ983020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46 JN65520 TJ65520 ADF65520 ANB65520 AWX65520 BGT65520 BQP65520 CAL65520 CKH65520 CUD65520 DDZ65520 DNV65520 DXR65520 EHN65520 ERJ65520 FBF65520 FLB65520 FUX65520 GET65520 GOP65520 GYL65520 HIH65520 HSD65520 IBZ65520 ILV65520 IVR65520 JFN65520 JPJ65520 JZF65520 KJB65520 KSX65520 LCT65520 LMP65520 LWL65520 MGH65520 MQD65520 MZZ65520 NJV65520 NTR65520 ODN65520 ONJ65520 OXF65520 PHB65520 PQX65520 QAT65520 QKP65520 QUL65520 REH65520 ROD65520 RXZ65520 SHV65520 SRR65520 TBN65520 TLJ65520 TVF65520 UFB65520 UOX65520 UYT65520 VIP65520 VSL65520 WCH65520 WMD65520 WVZ65520 R131082 JN131056 TJ131056 ADF131056 ANB131056 AWX131056 BGT131056 BQP131056 CAL131056 CKH131056 CUD131056 DDZ131056 DNV131056 DXR131056 EHN131056 ERJ131056 FBF131056 FLB131056 FUX131056 GET131056 GOP131056 GYL131056 HIH131056 HSD131056 IBZ131056 ILV131056 IVR131056 JFN131056 JPJ131056 JZF131056 KJB131056 KSX131056 LCT131056 LMP131056 LWL131056 MGH131056 MQD131056 MZZ131056 NJV131056 NTR131056 ODN131056 ONJ131056 OXF131056 PHB131056 PQX131056 QAT131056 QKP131056 QUL131056 REH131056 ROD131056 RXZ131056 SHV131056 SRR131056 TBN131056 TLJ131056 TVF131056 UFB131056 UOX131056 UYT131056 VIP131056 VSL131056 WCH131056 WMD131056 WVZ131056 R196618 JN196592 TJ196592 ADF196592 ANB196592 AWX196592 BGT196592 BQP196592 CAL196592 CKH196592 CUD196592 DDZ196592 DNV196592 DXR196592 EHN196592 ERJ196592 FBF196592 FLB196592 FUX196592 GET196592 GOP196592 GYL196592 HIH196592 HSD196592 IBZ196592 ILV196592 IVR196592 JFN196592 JPJ196592 JZF196592 KJB196592 KSX196592 LCT196592 LMP196592 LWL196592 MGH196592 MQD196592 MZZ196592 NJV196592 NTR196592 ODN196592 ONJ196592 OXF196592 PHB196592 PQX196592 QAT196592 QKP196592 QUL196592 REH196592 ROD196592 RXZ196592 SHV196592 SRR196592 TBN196592 TLJ196592 TVF196592 UFB196592 UOX196592 UYT196592 VIP196592 VSL196592 WCH196592 WMD196592 WVZ196592 R262154 JN262128 TJ262128 ADF262128 ANB262128 AWX262128 BGT262128 BQP262128 CAL262128 CKH262128 CUD262128 DDZ262128 DNV262128 DXR262128 EHN262128 ERJ262128 FBF262128 FLB262128 FUX262128 GET262128 GOP262128 GYL262128 HIH262128 HSD262128 IBZ262128 ILV262128 IVR262128 JFN262128 JPJ262128 JZF262128 KJB262128 KSX262128 LCT262128 LMP262128 LWL262128 MGH262128 MQD262128 MZZ262128 NJV262128 NTR262128 ODN262128 ONJ262128 OXF262128 PHB262128 PQX262128 QAT262128 QKP262128 QUL262128 REH262128 ROD262128 RXZ262128 SHV262128 SRR262128 TBN262128 TLJ262128 TVF262128 UFB262128 UOX262128 UYT262128 VIP262128 VSL262128 WCH262128 WMD262128 WVZ262128 R327690 JN327664 TJ327664 ADF327664 ANB327664 AWX327664 BGT327664 BQP327664 CAL327664 CKH327664 CUD327664 DDZ327664 DNV327664 DXR327664 EHN327664 ERJ327664 FBF327664 FLB327664 FUX327664 GET327664 GOP327664 GYL327664 HIH327664 HSD327664 IBZ327664 ILV327664 IVR327664 JFN327664 JPJ327664 JZF327664 KJB327664 KSX327664 LCT327664 LMP327664 LWL327664 MGH327664 MQD327664 MZZ327664 NJV327664 NTR327664 ODN327664 ONJ327664 OXF327664 PHB327664 PQX327664 QAT327664 QKP327664 QUL327664 REH327664 ROD327664 RXZ327664 SHV327664 SRR327664 TBN327664 TLJ327664 TVF327664 UFB327664 UOX327664 UYT327664 VIP327664 VSL327664 WCH327664 WMD327664 WVZ327664 R393226 JN393200 TJ393200 ADF393200 ANB393200 AWX393200 BGT393200 BQP393200 CAL393200 CKH393200 CUD393200 DDZ393200 DNV393200 DXR393200 EHN393200 ERJ393200 FBF393200 FLB393200 FUX393200 GET393200 GOP393200 GYL393200 HIH393200 HSD393200 IBZ393200 ILV393200 IVR393200 JFN393200 JPJ393200 JZF393200 KJB393200 KSX393200 LCT393200 LMP393200 LWL393200 MGH393200 MQD393200 MZZ393200 NJV393200 NTR393200 ODN393200 ONJ393200 OXF393200 PHB393200 PQX393200 QAT393200 QKP393200 QUL393200 REH393200 ROD393200 RXZ393200 SHV393200 SRR393200 TBN393200 TLJ393200 TVF393200 UFB393200 UOX393200 UYT393200 VIP393200 VSL393200 WCH393200 WMD393200 WVZ393200 R458762 JN458736 TJ458736 ADF458736 ANB458736 AWX458736 BGT458736 BQP458736 CAL458736 CKH458736 CUD458736 DDZ458736 DNV458736 DXR458736 EHN458736 ERJ458736 FBF458736 FLB458736 FUX458736 GET458736 GOP458736 GYL458736 HIH458736 HSD458736 IBZ458736 ILV458736 IVR458736 JFN458736 JPJ458736 JZF458736 KJB458736 KSX458736 LCT458736 LMP458736 LWL458736 MGH458736 MQD458736 MZZ458736 NJV458736 NTR458736 ODN458736 ONJ458736 OXF458736 PHB458736 PQX458736 QAT458736 QKP458736 QUL458736 REH458736 ROD458736 RXZ458736 SHV458736 SRR458736 TBN458736 TLJ458736 TVF458736 UFB458736 UOX458736 UYT458736 VIP458736 VSL458736 WCH458736 WMD458736 WVZ458736 R524298 JN524272 TJ524272 ADF524272 ANB524272 AWX524272 BGT524272 BQP524272 CAL524272 CKH524272 CUD524272 DDZ524272 DNV524272 DXR524272 EHN524272 ERJ524272 FBF524272 FLB524272 FUX524272 GET524272 GOP524272 GYL524272 HIH524272 HSD524272 IBZ524272 ILV524272 IVR524272 JFN524272 JPJ524272 JZF524272 KJB524272 KSX524272 LCT524272 LMP524272 LWL524272 MGH524272 MQD524272 MZZ524272 NJV524272 NTR524272 ODN524272 ONJ524272 OXF524272 PHB524272 PQX524272 QAT524272 QKP524272 QUL524272 REH524272 ROD524272 RXZ524272 SHV524272 SRR524272 TBN524272 TLJ524272 TVF524272 UFB524272 UOX524272 UYT524272 VIP524272 VSL524272 WCH524272 WMD524272 WVZ524272 R589834 JN589808 TJ589808 ADF589808 ANB589808 AWX589808 BGT589808 BQP589808 CAL589808 CKH589808 CUD589808 DDZ589808 DNV589808 DXR589808 EHN589808 ERJ589808 FBF589808 FLB589808 FUX589808 GET589808 GOP589808 GYL589808 HIH589808 HSD589808 IBZ589808 ILV589808 IVR589808 JFN589808 JPJ589808 JZF589808 KJB589808 KSX589808 LCT589808 LMP589808 LWL589808 MGH589808 MQD589808 MZZ589808 NJV589808 NTR589808 ODN589808 ONJ589808 OXF589808 PHB589808 PQX589808 QAT589808 QKP589808 QUL589808 REH589808 ROD589808 RXZ589808 SHV589808 SRR589808 TBN589808 TLJ589808 TVF589808 UFB589808 UOX589808 UYT589808 VIP589808 VSL589808 WCH589808 WMD589808 WVZ589808 R655370 JN655344 TJ655344 ADF655344 ANB655344 AWX655344 BGT655344 BQP655344 CAL655344 CKH655344 CUD655344 DDZ655344 DNV655344 DXR655344 EHN655344 ERJ655344 FBF655344 FLB655344 FUX655344 GET655344 GOP655344 GYL655344 HIH655344 HSD655344 IBZ655344 ILV655344 IVR655344 JFN655344 JPJ655344 JZF655344 KJB655344 KSX655344 LCT655344 LMP655344 LWL655344 MGH655344 MQD655344 MZZ655344 NJV655344 NTR655344 ODN655344 ONJ655344 OXF655344 PHB655344 PQX655344 QAT655344 QKP655344 QUL655344 REH655344 ROD655344 RXZ655344 SHV655344 SRR655344 TBN655344 TLJ655344 TVF655344 UFB655344 UOX655344 UYT655344 VIP655344 VSL655344 WCH655344 WMD655344 WVZ655344 R720906 JN720880 TJ720880 ADF720880 ANB720880 AWX720880 BGT720880 BQP720880 CAL720880 CKH720880 CUD720880 DDZ720880 DNV720880 DXR720880 EHN720880 ERJ720880 FBF720880 FLB720880 FUX720880 GET720880 GOP720880 GYL720880 HIH720880 HSD720880 IBZ720880 ILV720880 IVR720880 JFN720880 JPJ720880 JZF720880 KJB720880 KSX720880 LCT720880 LMP720880 LWL720880 MGH720880 MQD720880 MZZ720880 NJV720880 NTR720880 ODN720880 ONJ720880 OXF720880 PHB720880 PQX720880 QAT720880 QKP720880 QUL720880 REH720880 ROD720880 RXZ720880 SHV720880 SRR720880 TBN720880 TLJ720880 TVF720880 UFB720880 UOX720880 UYT720880 VIP720880 VSL720880 WCH720880 WMD720880 WVZ720880 R786442 JN786416 TJ786416 ADF786416 ANB786416 AWX786416 BGT786416 BQP786416 CAL786416 CKH786416 CUD786416 DDZ786416 DNV786416 DXR786416 EHN786416 ERJ786416 FBF786416 FLB786416 FUX786416 GET786416 GOP786416 GYL786416 HIH786416 HSD786416 IBZ786416 ILV786416 IVR786416 JFN786416 JPJ786416 JZF786416 KJB786416 KSX786416 LCT786416 LMP786416 LWL786416 MGH786416 MQD786416 MZZ786416 NJV786416 NTR786416 ODN786416 ONJ786416 OXF786416 PHB786416 PQX786416 QAT786416 QKP786416 QUL786416 REH786416 ROD786416 RXZ786416 SHV786416 SRR786416 TBN786416 TLJ786416 TVF786416 UFB786416 UOX786416 UYT786416 VIP786416 VSL786416 WCH786416 WMD786416 WVZ786416 R851978 JN851952 TJ851952 ADF851952 ANB851952 AWX851952 BGT851952 BQP851952 CAL851952 CKH851952 CUD851952 DDZ851952 DNV851952 DXR851952 EHN851952 ERJ851952 FBF851952 FLB851952 FUX851952 GET851952 GOP851952 GYL851952 HIH851952 HSD851952 IBZ851952 ILV851952 IVR851952 JFN851952 JPJ851952 JZF851952 KJB851952 KSX851952 LCT851952 LMP851952 LWL851952 MGH851952 MQD851952 MZZ851952 NJV851952 NTR851952 ODN851952 ONJ851952 OXF851952 PHB851952 PQX851952 QAT851952 QKP851952 QUL851952 REH851952 ROD851952 RXZ851952 SHV851952 SRR851952 TBN851952 TLJ851952 TVF851952 UFB851952 UOX851952 UYT851952 VIP851952 VSL851952 WCH851952 WMD851952 WVZ851952 R917514 JN917488 TJ917488 ADF917488 ANB917488 AWX917488 BGT917488 BQP917488 CAL917488 CKH917488 CUD917488 DDZ917488 DNV917488 DXR917488 EHN917488 ERJ917488 FBF917488 FLB917488 FUX917488 GET917488 GOP917488 GYL917488 HIH917488 HSD917488 IBZ917488 ILV917488 IVR917488 JFN917488 JPJ917488 JZF917488 KJB917488 KSX917488 LCT917488 LMP917488 LWL917488 MGH917488 MQD917488 MZZ917488 NJV917488 NTR917488 ODN917488 ONJ917488 OXF917488 PHB917488 PQX917488 QAT917488 QKP917488 QUL917488 REH917488 ROD917488 RXZ917488 SHV917488 SRR917488 TBN917488 TLJ917488 TVF917488 UFB917488 UOX917488 UYT917488 VIP917488 VSL917488 WCH917488 WMD917488 WVZ917488 R983050 JN983024 TJ983024 ADF983024 ANB983024 AWX983024 BGT983024 BQP983024 CAL983024 CKH983024 CUD983024 DDZ983024 DNV983024 DXR983024 EHN983024 ERJ983024 FBF983024 FLB983024 FUX983024 GET983024 GOP983024 GYL983024 HIH983024 HSD983024 IBZ983024 ILV983024 IVR983024 JFN983024 JPJ983024 JZF983024 KJB983024 KSX983024 LCT983024 LMP983024 LWL983024 MGH983024 MQD983024 MZZ983024 NJV983024 NTR983024 ODN983024 ONJ983024 OXF983024 PHB983024 PQX983024 QAT983024 QKP983024 QUL983024 REH983024 ROD983024 RXZ983024 SHV983024 SRR983024 TBN983024 TLJ983024 TVF983024 UFB983024 UOX983024 UYT983024 VIP983024 VSL983024 WCH983024 WMD983024">
      <formula1>$R$41</formula1>
    </dataValidation>
    <dataValidation type="list" allowBlank="1" showInputMessage="1" showErrorMessage="1" sqref="WVY983024 JM20:JM21 TI20:TI21 ADE20:ADE21 ANA20:ANA21 AWW20:AWW21 BGS20:BGS21 BQO20:BQO21 CAK20:CAK21 CKG20:CKG21 CUC20:CUC21 DDY20:DDY21 DNU20:DNU21 DXQ20:DXQ21 EHM20:EHM21 ERI20:ERI21 FBE20:FBE21 FLA20:FLA21 FUW20:FUW21 GES20:GES21 GOO20:GOO21 GYK20:GYK21 HIG20:HIG21 HSC20:HSC21 IBY20:IBY21 ILU20:ILU21 IVQ20:IVQ21 JFM20:JFM21 JPI20:JPI21 JZE20:JZE21 KJA20:KJA21 KSW20:KSW21 LCS20:LCS21 LMO20:LMO21 LWK20:LWK21 MGG20:MGG21 MQC20:MQC21 MZY20:MZY21 NJU20:NJU21 NTQ20:NTQ21 ODM20:ODM21 ONI20:ONI21 OXE20:OXE21 PHA20:PHA21 PQW20:PQW21 QAS20:QAS21 QKO20:QKO21 QUK20:QUK21 REG20:REG21 ROC20:ROC21 RXY20:RXY21 SHU20:SHU21 SRQ20:SRQ21 TBM20:TBM21 TLI20:TLI21 TVE20:TVE21 UFA20:UFA21 UOW20:UOW21 UYS20:UYS21 VIO20:VIO21 VSK20:VSK21 WCG20:WCG21 WMC20:WMC21 WVY20:WVY21 Q65554:Q65555 JM65528:JM65529 TI65528:TI65529 ADE65528:ADE65529 ANA65528:ANA65529 AWW65528:AWW65529 BGS65528:BGS65529 BQO65528:BQO65529 CAK65528:CAK65529 CKG65528:CKG65529 CUC65528:CUC65529 DDY65528:DDY65529 DNU65528:DNU65529 DXQ65528:DXQ65529 EHM65528:EHM65529 ERI65528:ERI65529 FBE65528:FBE65529 FLA65528:FLA65529 FUW65528:FUW65529 GES65528:GES65529 GOO65528:GOO65529 GYK65528:GYK65529 HIG65528:HIG65529 HSC65528:HSC65529 IBY65528:IBY65529 ILU65528:ILU65529 IVQ65528:IVQ65529 JFM65528:JFM65529 JPI65528:JPI65529 JZE65528:JZE65529 KJA65528:KJA65529 KSW65528:KSW65529 LCS65528:LCS65529 LMO65528:LMO65529 LWK65528:LWK65529 MGG65528:MGG65529 MQC65528:MQC65529 MZY65528:MZY65529 NJU65528:NJU65529 NTQ65528:NTQ65529 ODM65528:ODM65529 ONI65528:ONI65529 OXE65528:OXE65529 PHA65528:PHA65529 PQW65528:PQW65529 QAS65528:QAS65529 QKO65528:QKO65529 QUK65528:QUK65529 REG65528:REG65529 ROC65528:ROC65529 RXY65528:RXY65529 SHU65528:SHU65529 SRQ65528:SRQ65529 TBM65528:TBM65529 TLI65528:TLI65529 TVE65528:TVE65529 UFA65528:UFA65529 UOW65528:UOW65529 UYS65528:UYS65529 VIO65528:VIO65529 VSK65528:VSK65529 WCG65528:WCG65529 WMC65528:WMC65529 WVY65528:WVY65529 Q131090:Q131091 JM131064:JM131065 TI131064:TI131065 ADE131064:ADE131065 ANA131064:ANA131065 AWW131064:AWW131065 BGS131064:BGS131065 BQO131064:BQO131065 CAK131064:CAK131065 CKG131064:CKG131065 CUC131064:CUC131065 DDY131064:DDY131065 DNU131064:DNU131065 DXQ131064:DXQ131065 EHM131064:EHM131065 ERI131064:ERI131065 FBE131064:FBE131065 FLA131064:FLA131065 FUW131064:FUW131065 GES131064:GES131065 GOO131064:GOO131065 GYK131064:GYK131065 HIG131064:HIG131065 HSC131064:HSC131065 IBY131064:IBY131065 ILU131064:ILU131065 IVQ131064:IVQ131065 JFM131064:JFM131065 JPI131064:JPI131065 JZE131064:JZE131065 KJA131064:KJA131065 KSW131064:KSW131065 LCS131064:LCS131065 LMO131064:LMO131065 LWK131064:LWK131065 MGG131064:MGG131065 MQC131064:MQC131065 MZY131064:MZY131065 NJU131064:NJU131065 NTQ131064:NTQ131065 ODM131064:ODM131065 ONI131064:ONI131065 OXE131064:OXE131065 PHA131064:PHA131065 PQW131064:PQW131065 QAS131064:QAS131065 QKO131064:QKO131065 QUK131064:QUK131065 REG131064:REG131065 ROC131064:ROC131065 RXY131064:RXY131065 SHU131064:SHU131065 SRQ131064:SRQ131065 TBM131064:TBM131065 TLI131064:TLI131065 TVE131064:TVE131065 UFA131064:UFA131065 UOW131064:UOW131065 UYS131064:UYS131065 VIO131064:VIO131065 VSK131064:VSK131065 WCG131064:WCG131065 WMC131064:WMC131065 WVY131064:WVY131065 Q196626:Q196627 JM196600:JM196601 TI196600:TI196601 ADE196600:ADE196601 ANA196600:ANA196601 AWW196600:AWW196601 BGS196600:BGS196601 BQO196600:BQO196601 CAK196600:CAK196601 CKG196600:CKG196601 CUC196600:CUC196601 DDY196600:DDY196601 DNU196600:DNU196601 DXQ196600:DXQ196601 EHM196600:EHM196601 ERI196600:ERI196601 FBE196600:FBE196601 FLA196600:FLA196601 FUW196600:FUW196601 GES196600:GES196601 GOO196600:GOO196601 GYK196600:GYK196601 HIG196600:HIG196601 HSC196600:HSC196601 IBY196600:IBY196601 ILU196600:ILU196601 IVQ196600:IVQ196601 JFM196600:JFM196601 JPI196600:JPI196601 JZE196600:JZE196601 KJA196600:KJA196601 KSW196600:KSW196601 LCS196600:LCS196601 LMO196600:LMO196601 LWK196600:LWK196601 MGG196600:MGG196601 MQC196600:MQC196601 MZY196600:MZY196601 NJU196600:NJU196601 NTQ196600:NTQ196601 ODM196600:ODM196601 ONI196600:ONI196601 OXE196600:OXE196601 PHA196600:PHA196601 PQW196600:PQW196601 QAS196600:QAS196601 QKO196600:QKO196601 QUK196600:QUK196601 REG196600:REG196601 ROC196600:ROC196601 RXY196600:RXY196601 SHU196600:SHU196601 SRQ196600:SRQ196601 TBM196600:TBM196601 TLI196600:TLI196601 TVE196600:TVE196601 UFA196600:UFA196601 UOW196600:UOW196601 UYS196600:UYS196601 VIO196600:VIO196601 VSK196600:VSK196601 WCG196600:WCG196601 WMC196600:WMC196601 WVY196600:WVY196601 Q262162:Q262163 JM262136:JM262137 TI262136:TI262137 ADE262136:ADE262137 ANA262136:ANA262137 AWW262136:AWW262137 BGS262136:BGS262137 BQO262136:BQO262137 CAK262136:CAK262137 CKG262136:CKG262137 CUC262136:CUC262137 DDY262136:DDY262137 DNU262136:DNU262137 DXQ262136:DXQ262137 EHM262136:EHM262137 ERI262136:ERI262137 FBE262136:FBE262137 FLA262136:FLA262137 FUW262136:FUW262137 GES262136:GES262137 GOO262136:GOO262137 GYK262136:GYK262137 HIG262136:HIG262137 HSC262136:HSC262137 IBY262136:IBY262137 ILU262136:ILU262137 IVQ262136:IVQ262137 JFM262136:JFM262137 JPI262136:JPI262137 JZE262136:JZE262137 KJA262136:KJA262137 KSW262136:KSW262137 LCS262136:LCS262137 LMO262136:LMO262137 LWK262136:LWK262137 MGG262136:MGG262137 MQC262136:MQC262137 MZY262136:MZY262137 NJU262136:NJU262137 NTQ262136:NTQ262137 ODM262136:ODM262137 ONI262136:ONI262137 OXE262136:OXE262137 PHA262136:PHA262137 PQW262136:PQW262137 QAS262136:QAS262137 QKO262136:QKO262137 QUK262136:QUK262137 REG262136:REG262137 ROC262136:ROC262137 RXY262136:RXY262137 SHU262136:SHU262137 SRQ262136:SRQ262137 TBM262136:TBM262137 TLI262136:TLI262137 TVE262136:TVE262137 UFA262136:UFA262137 UOW262136:UOW262137 UYS262136:UYS262137 VIO262136:VIO262137 VSK262136:VSK262137 WCG262136:WCG262137 WMC262136:WMC262137 WVY262136:WVY262137 Q327698:Q327699 JM327672:JM327673 TI327672:TI327673 ADE327672:ADE327673 ANA327672:ANA327673 AWW327672:AWW327673 BGS327672:BGS327673 BQO327672:BQO327673 CAK327672:CAK327673 CKG327672:CKG327673 CUC327672:CUC327673 DDY327672:DDY327673 DNU327672:DNU327673 DXQ327672:DXQ327673 EHM327672:EHM327673 ERI327672:ERI327673 FBE327672:FBE327673 FLA327672:FLA327673 FUW327672:FUW327673 GES327672:GES327673 GOO327672:GOO327673 GYK327672:GYK327673 HIG327672:HIG327673 HSC327672:HSC327673 IBY327672:IBY327673 ILU327672:ILU327673 IVQ327672:IVQ327673 JFM327672:JFM327673 JPI327672:JPI327673 JZE327672:JZE327673 KJA327672:KJA327673 KSW327672:KSW327673 LCS327672:LCS327673 LMO327672:LMO327673 LWK327672:LWK327673 MGG327672:MGG327673 MQC327672:MQC327673 MZY327672:MZY327673 NJU327672:NJU327673 NTQ327672:NTQ327673 ODM327672:ODM327673 ONI327672:ONI327673 OXE327672:OXE327673 PHA327672:PHA327673 PQW327672:PQW327673 QAS327672:QAS327673 QKO327672:QKO327673 QUK327672:QUK327673 REG327672:REG327673 ROC327672:ROC327673 RXY327672:RXY327673 SHU327672:SHU327673 SRQ327672:SRQ327673 TBM327672:TBM327673 TLI327672:TLI327673 TVE327672:TVE327673 UFA327672:UFA327673 UOW327672:UOW327673 UYS327672:UYS327673 VIO327672:VIO327673 VSK327672:VSK327673 WCG327672:WCG327673 WMC327672:WMC327673 WVY327672:WVY327673 Q393234:Q393235 JM393208:JM393209 TI393208:TI393209 ADE393208:ADE393209 ANA393208:ANA393209 AWW393208:AWW393209 BGS393208:BGS393209 BQO393208:BQO393209 CAK393208:CAK393209 CKG393208:CKG393209 CUC393208:CUC393209 DDY393208:DDY393209 DNU393208:DNU393209 DXQ393208:DXQ393209 EHM393208:EHM393209 ERI393208:ERI393209 FBE393208:FBE393209 FLA393208:FLA393209 FUW393208:FUW393209 GES393208:GES393209 GOO393208:GOO393209 GYK393208:GYK393209 HIG393208:HIG393209 HSC393208:HSC393209 IBY393208:IBY393209 ILU393208:ILU393209 IVQ393208:IVQ393209 JFM393208:JFM393209 JPI393208:JPI393209 JZE393208:JZE393209 KJA393208:KJA393209 KSW393208:KSW393209 LCS393208:LCS393209 LMO393208:LMO393209 LWK393208:LWK393209 MGG393208:MGG393209 MQC393208:MQC393209 MZY393208:MZY393209 NJU393208:NJU393209 NTQ393208:NTQ393209 ODM393208:ODM393209 ONI393208:ONI393209 OXE393208:OXE393209 PHA393208:PHA393209 PQW393208:PQW393209 QAS393208:QAS393209 QKO393208:QKO393209 QUK393208:QUK393209 REG393208:REG393209 ROC393208:ROC393209 RXY393208:RXY393209 SHU393208:SHU393209 SRQ393208:SRQ393209 TBM393208:TBM393209 TLI393208:TLI393209 TVE393208:TVE393209 UFA393208:UFA393209 UOW393208:UOW393209 UYS393208:UYS393209 VIO393208:VIO393209 VSK393208:VSK393209 WCG393208:WCG393209 WMC393208:WMC393209 WVY393208:WVY393209 Q458770:Q458771 JM458744:JM458745 TI458744:TI458745 ADE458744:ADE458745 ANA458744:ANA458745 AWW458744:AWW458745 BGS458744:BGS458745 BQO458744:BQO458745 CAK458744:CAK458745 CKG458744:CKG458745 CUC458744:CUC458745 DDY458744:DDY458745 DNU458744:DNU458745 DXQ458744:DXQ458745 EHM458744:EHM458745 ERI458744:ERI458745 FBE458744:FBE458745 FLA458744:FLA458745 FUW458744:FUW458745 GES458744:GES458745 GOO458744:GOO458745 GYK458744:GYK458745 HIG458744:HIG458745 HSC458744:HSC458745 IBY458744:IBY458745 ILU458744:ILU458745 IVQ458744:IVQ458745 JFM458744:JFM458745 JPI458744:JPI458745 JZE458744:JZE458745 KJA458744:KJA458745 KSW458744:KSW458745 LCS458744:LCS458745 LMO458744:LMO458745 LWK458744:LWK458745 MGG458744:MGG458745 MQC458744:MQC458745 MZY458744:MZY458745 NJU458744:NJU458745 NTQ458744:NTQ458745 ODM458744:ODM458745 ONI458744:ONI458745 OXE458744:OXE458745 PHA458744:PHA458745 PQW458744:PQW458745 QAS458744:QAS458745 QKO458744:QKO458745 QUK458744:QUK458745 REG458744:REG458745 ROC458744:ROC458745 RXY458744:RXY458745 SHU458744:SHU458745 SRQ458744:SRQ458745 TBM458744:TBM458745 TLI458744:TLI458745 TVE458744:TVE458745 UFA458744:UFA458745 UOW458744:UOW458745 UYS458744:UYS458745 VIO458744:VIO458745 VSK458744:VSK458745 WCG458744:WCG458745 WMC458744:WMC458745 WVY458744:WVY458745 Q524306:Q524307 JM524280:JM524281 TI524280:TI524281 ADE524280:ADE524281 ANA524280:ANA524281 AWW524280:AWW524281 BGS524280:BGS524281 BQO524280:BQO524281 CAK524280:CAK524281 CKG524280:CKG524281 CUC524280:CUC524281 DDY524280:DDY524281 DNU524280:DNU524281 DXQ524280:DXQ524281 EHM524280:EHM524281 ERI524280:ERI524281 FBE524280:FBE524281 FLA524280:FLA524281 FUW524280:FUW524281 GES524280:GES524281 GOO524280:GOO524281 GYK524280:GYK524281 HIG524280:HIG524281 HSC524280:HSC524281 IBY524280:IBY524281 ILU524280:ILU524281 IVQ524280:IVQ524281 JFM524280:JFM524281 JPI524280:JPI524281 JZE524280:JZE524281 KJA524280:KJA524281 KSW524280:KSW524281 LCS524280:LCS524281 LMO524280:LMO524281 LWK524280:LWK524281 MGG524280:MGG524281 MQC524280:MQC524281 MZY524280:MZY524281 NJU524280:NJU524281 NTQ524280:NTQ524281 ODM524280:ODM524281 ONI524280:ONI524281 OXE524280:OXE524281 PHA524280:PHA524281 PQW524280:PQW524281 QAS524280:QAS524281 QKO524280:QKO524281 QUK524280:QUK524281 REG524280:REG524281 ROC524280:ROC524281 RXY524280:RXY524281 SHU524280:SHU524281 SRQ524280:SRQ524281 TBM524280:TBM524281 TLI524280:TLI524281 TVE524280:TVE524281 UFA524280:UFA524281 UOW524280:UOW524281 UYS524280:UYS524281 VIO524280:VIO524281 VSK524280:VSK524281 WCG524280:WCG524281 WMC524280:WMC524281 WVY524280:WVY524281 Q589842:Q589843 JM589816:JM589817 TI589816:TI589817 ADE589816:ADE589817 ANA589816:ANA589817 AWW589816:AWW589817 BGS589816:BGS589817 BQO589816:BQO589817 CAK589816:CAK589817 CKG589816:CKG589817 CUC589816:CUC589817 DDY589816:DDY589817 DNU589816:DNU589817 DXQ589816:DXQ589817 EHM589816:EHM589817 ERI589816:ERI589817 FBE589816:FBE589817 FLA589816:FLA589817 FUW589816:FUW589817 GES589816:GES589817 GOO589816:GOO589817 GYK589816:GYK589817 HIG589816:HIG589817 HSC589816:HSC589817 IBY589816:IBY589817 ILU589816:ILU589817 IVQ589816:IVQ589817 JFM589816:JFM589817 JPI589816:JPI589817 JZE589816:JZE589817 KJA589816:KJA589817 KSW589816:KSW589817 LCS589816:LCS589817 LMO589816:LMO589817 LWK589816:LWK589817 MGG589816:MGG589817 MQC589816:MQC589817 MZY589816:MZY589817 NJU589816:NJU589817 NTQ589816:NTQ589817 ODM589816:ODM589817 ONI589816:ONI589817 OXE589816:OXE589817 PHA589816:PHA589817 PQW589816:PQW589817 QAS589816:QAS589817 QKO589816:QKO589817 QUK589816:QUK589817 REG589816:REG589817 ROC589816:ROC589817 RXY589816:RXY589817 SHU589816:SHU589817 SRQ589816:SRQ589817 TBM589816:TBM589817 TLI589816:TLI589817 TVE589816:TVE589817 UFA589816:UFA589817 UOW589816:UOW589817 UYS589816:UYS589817 VIO589816:VIO589817 VSK589816:VSK589817 WCG589816:WCG589817 WMC589816:WMC589817 WVY589816:WVY589817 Q655378:Q655379 JM655352:JM655353 TI655352:TI655353 ADE655352:ADE655353 ANA655352:ANA655353 AWW655352:AWW655353 BGS655352:BGS655353 BQO655352:BQO655353 CAK655352:CAK655353 CKG655352:CKG655353 CUC655352:CUC655353 DDY655352:DDY655353 DNU655352:DNU655353 DXQ655352:DXQ655353 EHM655352:EHM655353 ERI655352:ERI655353 FBE655352:FBE655353 FLA655352:FLA655353 FUW655352:FUW655353 GES655352:GES655353 GOO655352:GOO655353 GYK655352:GYK655353 HIG655352:HIG655353 HSC655352:HSC655353 IBY655352:IBY655353 ILU655352:ILU655353 IVQ655352:IVQ655353 JFM655352:JFM655353 JPI655352:JPI655353 JZE655352:JZE655353 KJA655352:KJA655353 KSW655352:KSW655353 LCS655352:LCS655353 LMO655352:LMO655353 LWK655352:LWK655353 MGG655352:MGG655353 MQC655352:MQC655353 MZY655352:MZY655353 NJU655352:NJU655353 NTQ655352:NTQ655353 ODM655352:ODM655353 ONI655352:ONI655353 OXE655352:OXE655353 PHA655352:PHA655353 PQW655352:PQW655353 QAS655352:QAS655353 QKO655352:QKO655353 QUK655352:QUK655353 REG655352:REG655353 ROC655352:ROC655353 RXY655352:RXY655353 SHU655352:SHU655353 SRQ655352:SRQ655353 TBM655352:TBM655353 TLI655352:TLI655353 TVE655352:TVE655353 UFA655352:UFA655353 UOW655352:UOW655353 UYS655352:UYS655353 VIO655352:VIO655353 VSK655352:VSK655353 WCG655352:WCG655353 WMC655352:WMC655353 WVY655352:WVY655353 Q720914:Q720915 JM720888:JM720889 TI720888:TI720889 ADE720888:ADE720889 ANA720888:ANA720889 AWW720888:AWW720889 BGS720888:BGS720889 BQO720888:BQO720889 CAK720888:CAK720889 CKG720888:CKG720889 CUC720888:CUC720889 DDY720888:DDY720889 DNU720888:DNU720889 DXQ720888:DXQ720889 EHM720888:EHM720889 ERI720888:ERI720889 FBE720888:FBE720889 FLA720888:FLA720889 FUW720888:FUW720889 GES720888:GES720889 GOO720888:GOO720889 GYK720888:GYK720889 HIG720888:HIG720889 HSC720888:HSC720889 IBY720888:IBY720889 ILU720888:ILU720889 IVQ720888:IVQ720889 JFM720888:JFM720889 JPI720888:JPI720889 JZE720888:JZE720889 KJA720888:KJA720889 KSW720888:KSW720889 LCS720888:LCS720889 LMO720888:LMO720889 LWK720888:LWK720889 MGG720888:MGG720889 MQC720888:MQC720889 MZY720888:MZY720889 NJU720888:NJU720889 NTQ720888:NTQ720889 ODM720888:ODM720889 ONI720888:ONI720889 OXE720888:OXE720889 PHA720888:PHA720889 PQW720888:PQW720889 QAS720888:QAS720889 QKO720888:QKO720889 QUK720888:QUK720889 REG720888:REG720889 ROC720888:ROC720889 RXY720888:RXY720889 SHU720888:SHU720889 SRQ720888:SRQ720889 TBM720888:TBM720889 TLI720888:TLI720889 TVE720888:TVE720889 UFA720888:UFA720889 UOW720888:UOW720889 UYS720888:UYS720889 VIO720888:VIO720889 VSK720888:VSK720889 WCG720888:WCG720889 WMC720888:WMC720889 WVY720888:WVY720889 Q786450:Q786451 JM786424:JM786425 TI786424:TI786425 ADE786424:ADE786425 ANA786424:ANA786425 AWW786424:AWW786425 BGS786424:BGS786425 BQO786424:BQO786425 CAK786424:CAK786425 CKG786424:CKG786425 CUC786424:CUC786425 DDY786424:DDY786425 DNU786424:DNU786425 DXQ786424:DXQ786425 EHM786424:EHM786425 ERI786424:ERI786425 FBE786424:FBE786425 FLA786424:FLA786425 FUW786424:FUW786425 GES786424:GES786425 GOO786424:GOO786425 GYK786424:GYK786425 HIG786424:HIG786425 HSC786424:HSC786425 IBY786424:IBY786425 ILU786424:ILU786425 IVQ786424:IVQ786425 JFM786424:JFM786425 JPI786424:JPI786425 JZE786424:JZE786425 KJA786424:KJA786425 KSW786424:KSW786425 LCS786424:LCS786425 LMO786424:LMO786425 LWK786424:LWK786425 MGG786424:MGG786425 MQC786424:MQC786425 MZY786424:MZY786425 NJU786424:NJU786425 NTQ786424:NTQ786425 ODM786424:ODM786425 ONI786424:ONI786425 OXE786424:OXE786425 PHA786424:PHA786425 PQW786424:PQW786425 QAS786424:QAS786425 QKO786424:QKO786425 QUK786424:QUK786425 REG786424:REG786425 ROC786424:ROC786425 RXY786424:RXY786425 SHU786424:SHU786425 SRQ786424:SRQ786425 TBM786424:TBM786425 TLI786424:TLI786425 TVE786424:TVE786425 UFA786424:UFA786425 UOW786424:UOW786425 UYS786424:UYS786425 VIO786424:VIO786425 VSK786424:VSK786425 WCG786424:WCG786425 WMC786424:WMC786425 WVY786424:WVY786425 Q851986:Q851987 JM851960:JM851961 TI851960:TI851961 ADE851960:ADE851961 ANA851960:ANA851961 AWW851960:AWW851961 BGS851960:BGS851961 BQO851960:BQO851961 CAK851960:CAK851961 CKG851960:CKG851961 CUC851960:CUC851961 DDY851960:DDY851961 DNU851960:DNU851961 DXQ851960:DXQ851961 EHM851960:EHM851961 ERI851960:ERI851961 FBE851960:FBE851961 FLA851960:FLA851961 FUW851960:FUW851961 GES851960:GES851961 GOO851960:GOO851961 GYK851960:GYK851961 HIG851960:HIG851961 HSC851960:HSC851961 IBY851960:IBY851961 ILU851960:ILU851961 IVQ851960:IVQ851961 JFM851960:JFM851961 JPI851960:JPI851961 JZE851960:JZE851961 KJA851960:KJA851961 KSW851960:KSW851961 LCS851960:LCS851961 LMO851960:LMO851961 LWK851960:LWK851961 MGG851960:MGG851961 MQC851960:MQC851961 MZY851960:MZY851961 NJU851960:NJU851961 NTQ851960:NTQ851961 ODM851960:ODM851961 ONI851960:ONI851961 OXE851960:OXE851961 PHA851960:PHA851961 PQW851960:PQW851961 QAS851960:QAS851961 QKO851960:QKO851961 QUK851960:QUK851961 REG851960:REG851961 ROC851960:ROC851961 RXY851960:RXY851961 SHU851960:SHU851961 SRQ851960:SRQ851961 TBM851960:TBM851961 TLI851960:TLI851961 TVE851960:TVE851961 UFA851960:UFA851961 UOW851960:UOW851961 UYS851960:UYS851961 VIO851960:VIO851961 VSK851960:VSK851961 WCG851960:WCG851961 WMC851960:WMC851961 WVY851960:WVY851961 Q917522:Q917523 JM917496:JM917497 TI917496:TI917497 ADE917496:ADE917497 ANA917496:ANA917497 AWW917496:AWW917497 BGS917496:BGS917497 BQO917496:BQO917497 CAK917496:CAK917497 CKG917496:CKG917497 CUC917496:CUC917497 DDY917496:DDY917497 DNU917496:DNU917497 DXQ917496:DXQ917497 EHM917496:EHM917497 ERI917496:ERI917497 FBE917496:FBE917497 FLA917496:FLA917497 FUW917496:FUW917497 GES917496:GES917497 GOO917496:GOO917497 GYK917496:GYK917497 HIG917496:HIG917497 HSC917496:HSC917497 IBY917496:IBY917497 ILU917496:ILU917497 IVQ917496:IVQ917497 JFM917496:JFM917497 JPI917496:JPI917497 JZE917496:JZE917497 KJA917496:KJA917497 KSW917496:KSW917497 LCS917496:LCS917497 LMO917496:LMO917497 LWK917496:LWK917497 MGG917496:MGG917497 MQC917496:MQC917497 MZY917496:MZY917497 NJU917496:NJU917497 NTQ917496:NTQ917497 ODM917496:ODM917497 ONI917496:ONI917497 OXE917496:OXE917497 PHA917496:PHA917497 PQW917496:PQW917497 QAS917496:QAS917497 QKO917496:QKO917497 QUK917496:QUK917497 REG917496:REG917497 ROC917496:ROC917497 RXY917496:RXY917497 SHU917496:SHU917497 SRQ917496:SRQ917497 TBM917496:TBM917497 TLI917496:TLI917497 TVE917496:TVE917497 UFA917496:UFA917497 UOW917496:UOW917497 UYS917496:UYS917497 VIO917496:VIO917497 VSK917496:VSK917497 WCG917496:WCG917497 WMC917496:WMC917497 WVY917496:WVY917497 Q983058:Q983059 JM983032:JM983033 TI983032:TI983033 ADE983032:ADE983033 ANA983032:ANA983033 AWW983032:AWW983033 BGS983032:BGS983033 BQO983032:BQO983033 CAK983032:CAK983033 CKG983032:CKG983033 CUC983032:CUC983033 DDY983032:DDY983033 DNU983032:DNU983033 DXQ983032:DXQ983033 EHM983032:EHM983033 ERI983032:ERI983033 FBE983032:FBE983033 FLA983032:FLA983033 FUW983032:FUW983033 GES983032:GES983033 GOO983032:GOO983033 GYK983032:GYK983033 HIG983032:HIG983033 HSC983032:HSC983033 IBY983032:IBY983033 ILU983032:ILU983033 IVQ983032:IVQ983033 JFM983032:JFM983033 JPI983032:JPI983033 JZE983032:JZE983033 KJA983032:KJA983033 KSW983032:KSW983033 LCS983032:LCS983033 LMO983032:LMO983033 LWK983032:LWK983033 MGG983032:MGG983033 MQC983032:MQC983033 MZY983032:MZY983033 NJU983032:NJU983033 NTQ983032:NTQ983033 ODM983032:ODM983033 ONI983032:ONI983033 OXE983032:OXE983033 PHA983032:PHA983033 PQW983032:PQW983033 QAS983032:QAS983033 QKO983032:QKO983033 QUK983032:QUK983033 REG983032:REG983033 ROC983032:ROC983033 RXY983032:RXY983033 SHU983032:SHU983033 SRQ983032:SRQ983033 TBM983032:TBM983033 TLI983032:TLI983033 TVE983032:TVE983033 UFA983032:UFA983033 UOW983032:UOW983033 UYS983032:UYS983033 VIO983032:VIO983033 VSK983032:VSK983033 WCG983032:WCG983033 WMC983032:WMC983033 WVY983032:WVY983033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Q65544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Q131080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Q196616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Q262152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Q327688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Q393224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Q458760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Q524296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Q589832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Q655368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Q720904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Q786440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Q851976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Q917512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Q983048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48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84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620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56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92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28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64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300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36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72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908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44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80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516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52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65550:Q65552 JM65524:JM65526 TI65524:TI65526 ADE65524:ADE65526 ANA65524:ANA65526 AWW65524:AWW65526 BGS65524:BGS65526 BQO65524:BQO65526 CAK65524:CAK65526 CKG65524:CKG65526 CUC65524:CUC65526 DDY65524:DDY65526 DNU65524:DNU65526 DXQ65524:DXQ65526 EHM65524:EHM65526 ERI65524:ERI65526 FBE65524:FBE65526 FLA65524:FLA65526 FUW65524:FUW65526 GES65524:GES65526 GOO65524:GOO65526 GYK65524:GYK65526 HIG65524:HIG65526 HSC65524:HSC65526 IBY65524:IBY65526 ILU65524:ILU65526 IVQ65524:IVQ65526 JFM65524:JFM65526 JPI65524:JPI65526 JZE65524:JZE65526 KJA65524:KJA65526 KSW65524:KSW65526 LCS65524:LCS65526 LMO65524:LMO65526 LWK65524:LWK65526 MGG65524:MGG65526 MQC65524:MQC65526 MZY65524:MZY65526 NJU65524:NJU65526 NTQ65524:NTQ65526 ODM65524:ODM65526 ONI65524:ONI65526 OXE65524:OXE65526 PHA65524:PHA65526 PQW65524:PQW65526 QAS65524:QAS65526 QKO65524:QKO65526 QUK65524:QUK65526 REG65524:REG65526 ROC65524:ROC65526 RXY65524:RXY65526 SHU65524:SHU65526 SRQ65524:SRQ65526 TBM65524:TBM65526 TLI65524:TLI65526 TVE65524:TVE65526 UFA65524:UFA65526 UOW65524:UOW65526 UYS65524:UYS65526 VIO65524:VIO65526 VSK65524:VSK65526 WCG65524:WCG65526 WMC65524:WMC65526 WVY65524:WVY65526 Q131086:Q131088 JM131060:JM131062 TI131060:TI131062 ADE131060:ADE131062 ANA131060:ANA131062 AWW131060:AWW131062 BGS131060:BGS131062 BQO131060:BQO131062 CAK131060:CAK131062 CKG131060:CKG131062 CUC131060:CUC131062 DDY131060:DDY131062 DNU131060:DNU131062 DXQ131060:DXQ131062 EHM131060:EHM131062 ERI131060:ERI131062 FBE131060:FBE131062 FLA131060:FLA131062 FUW131060:FUW131062 GES131060:GES131062 GOO131060:GOO131062 GYK131060:GYK131062 HIG131060:HIG131062 HSC131060:HSC131062 IBY131060:IBY131062 ILU131060:ILU131062 IVQ131060:IVQ131062 JFM131060:JFM131062 JPI131060:JPI131062 JZE131060:JZE131062 KJA131060:KJA131062 KSW131060:KSW131062 LCS131060:LCS131062 LMO131060:LMO131062 LWK131060:LWK131062 MGG131060:MGG131062 MQC131060:MQC131062 MZY131060:MZY131062 NJU131060:NJU131062 NTQ131060:NTQ131062 ODM131060:ODM131062 ONI131060:ONI131062 OXE131060:OXE131062 PHA131060:PHA131062 PQW131060:PQW131062 QAS131060:QAS131062 QKO131060:QKO131062 QUK131060:QUK131062 REG131060:REG131062 ROC131060:ROC131062 RXY131060:RXY131062 SHU131060:SHU131062 SRQ131060:SRQ131062 TBM131060:TBM131062 TLI131060:TLI131062 TVE131060:TVE131062 UFA131060:UFA131062 UOW131060:UOW131062 UYS131060:UYS131062 VIO131060:VIO131062 VSK131060:VSK131062 WCG131060:WCG131062 WMC131060:WMC131062 WVY131060:WVY131062 Q196622:Q196624 JM196596:JM196598 TI196596:TI196598 ADE196596:ADE196598 ANA196596:ANA196598 AWW196596:AWW196598 BGS196596:BGS196598 BQO196596:BQO196598 CAK196596:CAK196598 CKG196596:CKG196598 CUC196596:CUC196598 DDY196596:DDY196598 DNU196596:DNU196598 DXQ196596:DXQ196598 EHM196596:EHM196598 ERI196596:ERI196598 FBE196596:FBE196598 FLA196596:FLA196598 FUW196596:FUW196598 GES196596:GES196598 GOO196596:GOO196598 GYK196596:GYK196598 HIG196596:HIG196598 HSC196596:HSC196598 IBY196596:IBY196598 ILU196596:ILU196598 IVQ196596:IVQ196598 JFM196596:JFM196598 JPI196596:JPI196598 JZE196596:JZE196598 KJA196596:KJA196598 KSW196596:KSW196598 LCS196596:LCS196598 LMO196596:LMO196598 LWK196596:LWK196598 MGG196596:MGG196598 MQC196596:MQC196598 MZY196596:MZY196598 NJU196596:NJU196598 NTQ196596:NTQ196598 ODM196596:ODM196598 ONI196596:ONI196598 OXE196596:OXE196598 PHA196596:PHA196598 PQW196596:PQW196598 QAS196596:QAS196598 QKO196596:QKO196598 QUK196596:QUK196598 REG196596:REG196598 ROC196596:ROC196598 RXY196596:RXY196598 SHU196596:SHU196598 SRQ196596:SRQ196598 TBM196596:TBM196598 TLI196596:TLI196598 TVE196596:TVE196598 UFA196596:UFA196598 UOW196596:UOW196598 UYS196596:UYS196598 VIO196596:VIO196598 VSK196596:VSK196598 WCG196596:WCG196598 WMC196596:WMC196598 WVY196596:WVY196598 Q262158:Q262160 JM262132:JM262134 TI262132:TI262134 ADE262132:ADE262134 ANA262132:ANA262134 AWW262132:AWW262134 BGS262132:BGS262134 BQO262132:BQO262134 CAK262132:CAK262134 CKG262132:CKG262134 CUC262132:CUC262134 DDY262132:DDY262134 DNU262132:DNU262134 DXQ262132:DXQ262134 EHM262132:EHM262134 ERI262132:ERI262134 FBE262132:FBE262134 FLA262132:FLA262134 FUW262132:FUW262134 GES262132:GES262134 GOO262132:GOO262134 GYK262132:GYK262134 HIG262132:HIG262134 HSC262132:HSC262134 IBY262132:IBY262134 ILU262132:ILU262134 IVQ262132:IVQ262134 JFM262132:JFM262134 JPI262132:JPI262134 JZE262132:JZE262134 KJA262132:KJA262134 KSW262132:KSW262134 LCS262132:LCS262134 LMO262132:LMO262134 LWK262132:LWK262134 MGG262132:MGG262134 MQC262132:MQC262134 MZY262132:MZY262134 NJU262132:NJU262134 NTQ262132:NTQ262134 ODM262132:ODM262134 ONI262132:ONI262134 OXE262132:OXE262134 PHA262132:PHA262134 PQW262132:PQW262134 QAS262132:QAS262134 QKO262132:QKO262134 QUK262132:QUK262134 REG262132:REG262134 ROC262132:ROC262134 RXY262132:RXY262134 SHU262132:SHU262134 SRQ262132:SRQ262134 TBM262132:TBM262134 TLI262132:TLI262134 TVE262132:TVE262134 UFA262132:UFA262134 UOW262132:UOW262134 UYS262132:UYS262134 VIO262132:VIO262134 VSK262132:VSK262134 WCG262132:WCG262134 WMC262132:WMC262134 WVY262132:WVY262134 Q327694:Q327696 JM327668:JM327670 TI327668:TI327670 ADE327668:ADE327670 ANA327668:ANA327670 AWW327668:AWW327670 BGS327668:BGS327670 BQO327668:BQO327670 CAK327668:CAK327670 CKG327668:CKG327670 CUC327668:CUC327670 DDY327668:DDY327670 DNU327668:DNU327670 DXQ327668:DXQ327670 EHM327668:EHM327670 ERI327668:ERI327670 FBE327668:FBE327670 FLA327668:FLA327670 FUW327668:FUW327670 GES327668:GES327670 GOO327668:GOO327670 GYK327668:GYK327670 HIG327668:HIG327670 HSC327668:HSC327670 IBY327668:IBY327670 ILU327668:ILU327670 IVQ327668:IVQ327670 JFM327668:JFM327670 JPI327668:JPI327670 JZE327668:JZE327670 KJA327668:KJA327670 KSW327668:KSW327670 LCS327668:LCS327670 LMO327668:LMO327670 LWK327668:LWK327670 MGG327668:MGG327670 MQC327668:MQC327670 MZY327668:MZY327670 NJU327668:NJU327670 NTQ327668:NTQ327670 ODM327668:ODM327670 ONI327668:ONI327670 OXE327668:OXE327670 PHA327668:PHA327670 PQW327668:PQW327670 QAS327668:QAS327670 QKO327668:QKO327670 QUK327668:QUK327670 REG327668:REG327670 ROC327668:ROC327670 RXY327668:RXY327670 SHU327668:SHU327670 SRQ327668:SRQ327670 TBM327668:TBM327670 TLI327668:TLI327670 TVE327668:TVE327670 UFA327668:UFA327670 UOW327668:UOW327670 UYS327668:UYS327670 VIO327668:VIO327670 VSK327668:VSK327670 WCG327668:WCG327670 WMC327668:WMC327670 WVY327668:WVY327670 Q393230:Q393232 JM393204:JM393206 TI393204:TI393206 ADE393204:ADE393206 ANA393204:ANA393206 AWW393204:AWW393206 BGS393204:BGS393206 BQO393204:BQO393206 CAK393204:CAK393206 CKG393204:CKG393206 CUC393204:CUC393206 DDY393204:DDY393206 DNU393204:DNU393206 DXQ393204:DXQ393206 EHM393204:EHM393206 ERI393204:ERI393206 FBE393204:FBE393206 FLA393204:FLA393206 FUW393204:FUW393206 GES393204:GES393206 GOO393204:GOO393206 GYK393204:GYK393206 HIG393204:HIG393206 HSC393204:HSC393206 IBY393204:IBY393206 ILU393204:ILU393206 IVQ393204:IVQ393206 JFM393204:JFM393206 JPI393204:JPI393206 JZE393204:JZE393206 KJA393204:KJA393206 KSW393204:KSW393206 LCS393204:LCS393206 LMO393204:LMO393206 LWK393204:LWK393206 MGG393204:MGG393206 MQC393204:MQC393206 MZY393204:MZY393206 NJU393204:NJU393206 NTQ393204:NTQ393206 ODM393204:ODM393206 ONI393204:ONI393206 OXE393204:OXE393206 PHA393204:PHA393206 PQW393204:PQW393206 QAS393204:QAS393206 QKO393204:QKO393206 QUK393204:QUK393206 REG393204:REG393206 ROC393204:ROC393206 RXY393204:RXY393206 SHU393204:SHU393206 SRQ393204:SRQ393206 TBM393204:TBM393206 TLI393204:TLI393206 TVE393204:TVE393206 UFA393204:UFA393206 UOW393204:UOW393206 UYS393204:UYS393206 VIO393204:VIO393206 VSK393204:VSK393206 WCG393204:WCG393206 WMC393204:WMC393206 WVY393204:WVY393206 Q458766:Q458768 JM458740:JM458742 TI458740:TI458742 ADE458740:ADE458742 ANA458740:ANA458742 AWW458740:AWW458742 BGS458740:BGS458742 BQO458740:BQO458742 CAK458740:CAK458742 CKG458740:CKG458742 CUC458740:CUC458742 DDY458740:DDY458742 DNU458740:DNU458742 DXQ458740:DXQ458742 EHM458740:EHM458742 ERI458740:ERI458742 FBE458740:FBE458742 FLA458740:FLA458742 FUW458740:FUW458742 GES458740:GES458742 GOO458740:GOO458742 GYK458740:GYK458742 HIG458740:HIG458742 HSC458740:HSC458742 IBY458740:IBY458742 ILU458740:ILU458742 IVQ458740:IVQ458742 JFM458740:JFM458742 JPI458740:JPI458742 JZE458740:JZE458742 KJA458740:KJA458742 KSW458740:KSW458742 LCS458740:LCS458742 LMO458740:LMO458742 LWK458740:LWK458742 MGG458740:MGG458742 MQC458740:MQC458742 MZY458740:MZY458742 NJU458740:NJU458742 NTQ458740:NTQ458742 ODM458740:ODM458742 ONI458740:ONI458742 OXE458740:OXE458742 PHA458740:PHA458742 PQW458740:PQW458742 QAS458740:QAS458742 QKO458740:QKO458742 QUK458740:QUK458742 REG458740:REG458742 ROC458740:ROC458742 RXY458740:RXY458742 SHU458740:SHU458742 SRQ458740:SRQ458742 TBM458740:TBM458742 TLI458740:TLI458742 TVE458740:TVE458742 UFA458740:UFA458742 UOW458740:UOW458742 UYS458740:UYS458742 VIO458740:VIO458742 VSK458740:VSK458742 WCG458740:WCG458742 WMC458740:WMC458742 WVY458740:WVY458742 Q524302:Q524304 JM524276:JM524278 TI524276:TI524278 ADE524276:ADE524278 ANA524276:ANA524278 AWW524276:AWW524278 BGS524276:BGS524278 BQO524276:BQO524278 CAK524276:CAK524278 CKG524276:CKG524278 CUC524276:CUC524278 DDY524276:DDY524278 DNU524276:DNU524278 DXQ524276:DXQ524278 EHM524276:EHM524278 ERI524276:ERI524278 FBE524276:FBE524278 FLA524276:FLA524278 FUW524276:FUW524278 GES524276:GES524278 GOO524276:GOO524278 GYK524276:GYK524278 HIG524276:HIG524278 HSC524276:HSC524278 IBY524276:IBY524278 ILU524276:ILU524278 IVQ524276:IVQ524278 JFM524276:JFM524278 JPI524276:JPI524278 JZE524276:JZE524278 KJA524276:KJA524278 KSW524276:KSW524278 LCS524276:LCS524278 LMO524276:LMO524278 LWK524276:LWK524278 MGG524276:MGG524278 MQC524276:MQC524278 MZY524276:MZY524278 NJU524276:NJU524278 NTQ524276:NTQ524278 ODM524276:ODM524278 ONI524276:ONI524278 OXE524276:OXE524278 PHA524276:PHA524278 PQW524276:PQW524278 QAS524276:QAS524278 QKO524276:QKO524278 QUK524276:QUK524278 REG524276:REG524278 ROC524276:ROC524278 RXY524276:RXY524278 SHU524276:SHU524278 SRQ524276:SRQ524278 TBM524276:TBM524278 TLI524276:TLI524278 TVE524276:TVE524278 UFA524276:UFA524278 UOW524276:UOW524278 UYS524276:UYS524278 VIO524276:VIO524278 VSK524276:VSK524278 WCG524276:WCG524278 WMC524276:WMC524278 WVY524276:WVY524278 Q589838:Q589840 JM589812:JM589814 TI589812:TI589814 ADE589812:ADE589814 ANA589812:ANA589814 AWW589812:AWW589814 BGS589812:BGS589814 BQO589812:BQO589814 CAK589812:CAK589814 CKG589812:CKG589814 CUC589812:CUC589814 DDY589812:DDY589814 DNU589812:DNU589814 DXQ589812:DXQ589814 EHM589812:EHM589814 ERI589812:ERI589814 FBE589812:FBE589814 FLA589812:FLA589814 FUW589812:FUW589814 GES589812:GES589814 GOO589812:GOO589814 GYK589812:GYK589814 HIG589812:HIG589814 HSC589812:HSC589814 IBY589812:IBY589814 ILU589812:ILU589814 IVQ589812:IVQ589814 JFM589812:JFM589814 JPI589812:JPI589814 JZE589812:JZE589814 KJA589812:KJA589814 KSW589812:KSW589814 LCS589812:LCS589814 LMO589812:LMO589814 LWK589812:LWK589814 MGG589812:MGG589814 MQC589812:MQC589814 MZY589812:MZY589814 NJU589812:NJU589814 NTQ589812:NTQ589814 ODM589812:ODM589814 ONI589812:ONI589814 OXE589812:OXE589814 PHA589812:PHA589814 PQW589812:PQW589814 QAS589812:QAS589814 QKO589812:QKO589814 QUK589812:QUK589814 REG589812:REG589814 ROC589812:ROC589814 RXY589812:RXY589814 SHU589812:SHU589814 SRQ589812:SRQ589814 TBM589812:TBM589814 TLI589812:TLI589814 TVE589812:TVE589814 UFA589812:UFA589814 UOW589812:UOW589814 UYS589812:UYS589814 VIO589812:VIO589814 VSK589812:VSK589814 WCG589812:WCG589814 WMC589812:WMC589814 WVY589812:WVY589814 Q655374:Q655376 JM655348:JM655350 TI655348:TI655350 ADE655348:ADE655350 ANA655348:ANA655350 AWW655348:AWW655350 BGS655348:BGS655350 BQO655348:BQO655350 CAK655348:CAK655350 CKG655348:CKG655350 CUC655348:CUC655350 DDY655348:DDY655350 DNU655348:DNU655350 DXQ655348:DXQ655350 EHM655348:EHM655350 ERI655348:ERI655350 FBE655348:FBE655350 FLA655348:FLA655350 FUW655348:FUW655350 GES655348:GES655350 GOO655348:GOO655350 GYK655348:GYK655350 HIG655348:HIG655350 HSC655348:HSC655350 IBY655348:IBY655350 ILU655348:ILU655350 IVQ655348:IVQ655350 JFM655348:JFM655350 JPI655348:JPI655350 JZE655348:JZE655350 KJA655348:KJA655350 KSW655348:KSW655350 LCS655348:LCS655350 LMO655348:LMO655350 LWK655348:LWK655350 MGG655348:MGG655350 MQC655348:MQC655350 MZY655348:MZY655350 NJU655348:NJU655350 NTQ655348:NTQ655350 ODM655348:ODM655350 ONI655348:ONI655350 OXE655348:OXE655350 PHA655348:PHA655350 PQW655348:PQW655350 QAS655348:QAS655350 QKO655348:QKO655350 QUK655348:QUK655350 REG655348:REG655350 ROC655348:ROC655350 RXY655348:RXY655350 SHU655348:SHU655350 SRQ655348:SRQ655350 TBM655348:TBM655350 TLI655348:TLI655350 TVE655348:TVE655350 UFA655348:UFA655350 UOW655348:UOW655350 UYS655348:UYS655350 VIO655348:VIO655350 VSK655348:VSK655350 WCG655348:WCG655350 WMC655348:WMC655350 WVY655348:WVY655350 Q720910:Q720912 JM720884:JM720886 TI720884:TI720886 ADE720884:ADE720886 ANA720884:ANA720886 AWW720884:AWW720886 BGS720884:BGS720886 BQO720884:BQO720886 CAK720884:CAK720886 CKG720884:CKG720886 CUC720884:CUC720886 DDY720884:DDY720886 DNU720884:DNU720886 DXQ720884:DXQ720886 EHM720884:EHM720886 ERI720884:ERI720886 FBE720884:FBE720886 FLA720884:FLA720886 FUW720884:FUW720886 GES720884:GES720886 GOO720884:GOO720886 GYK720884:GYK720886 HIG720884:HIG720886 HSC720884:HSC720886 IBY720884:IBY720886 ILU720884:ILU720886 IVQ720884:IVQ720886 JFM720884:JFM720886 JPI720884:JPI720886 JZE720884:JZE720886 KJA720884:KJA720886 KSW720884:KSW720886 LCS720884:LCS720886 LMO720884:LMO720886 LWK720884:LWK720886 MGG720884:MGG720886 MQC720884:MQC720886 MZY720884:MZY720886 NJU720884:NJU720886 NTQ720884:NTQ720886 ODM720884:ODM720886 ONI720884:ONI720886 OXE720884:OXE720886 PHA720884:PHA720886 PQW720884:PQW720886 QAS720884:QAS720886 QKO720884:QKO720886 QUK720884:QUK720886 REG720884:REG720886 ROC720884:ROC720886 RXY720884:RXY720886 SHU720884:SHU720886 SRQ720884:SRQ720886 TBM720884:TBM720886 TLI720884:TLI720886 TVE720884:TVE720886 UFA720884:UFA720886 UOW720884:UOW720886 UYS720884:UYS720886 VIO720884:VIO720886 VSK720884:VSK720886 WCG720884:WCG720886 WMC720884:WMC720886 WVY720884:WVY720886 Q786446:Q786448 JM786420:JM786422 TI786420:TI786422 ADE786420:ADE786422 ANA786420:ANA786422 AWW786420:AWW786422 BGS786420:BGS786422 BQO786420:BQO786422 CAK786420:CAK786422 CKG786420:CKG786422 CUC786420:CUC786422 DDY786420:DDY786422 DNU786420:DNU786422 DXQ786420:DXQ786422 EHM786420:EHM786422 ERI786420:ERI786422 FBE786420:FBE786422 FLA786420:FLA786422 FUW786420:FUW786422 GES786420:GES786422 GOO786420:GOO786422 GYK786420:GYK786422 HIG786420:HIG786422 HSC786420:HSC786422 IBY786420:IBY786422 ILU786420:ILU786422 IVQ786420:IVQ786422 JFM786420:JFM786422 JPI786420:JPI786422 JZE786420:JZE786422 KJA786420:KJA786422 KSW786420:KSW786422 LCS786420:LCS786422 LMO786420:LMO786422 LWK786420:LWK786422 MGG786420:MGG786422 MQC786420:MQC786422 MZY786420:MZY786422 NJU786420:NJU786422 NTQ786420:NTQ786422 ODM786420:ODM786422 ONI786420:ONI786422 OXE786420:OXE786422 PHA786420:PHA786422 PQW786420:PQW786422 QAS786420:QAS786422 QKO786420:QKO786422 QUK786420:QUK786422 REG786420:REG786422 ROC786420:ROC786422 RXY786420:RXY786422 SHU786420:SHU786422 SRQ786420:SRQ786422 TBM786420:TBM786422 TLI786420:TLI786422 TVE786420:TVE786422 UFA786420:UFA786422 UOW786420:UOW786422 UYS786420:UYS786422 VIO786420:VIO786422 VSK786420:VSK786422 WCG786420:WCG786422 WMC786420:WMC786422 WVY786420:WVY786422 Q851982:Q851984 JM851956:JM851958 TI851956:TI851958 ADE851956:ADE851958 ANA851956:ANA851958 AWW851956:AWW851958 BGS851956:BGS851958 BQO851956:BQO851958 CAK851956:CAK851958 CKG851956:CKG851958 CUC851956:CUC851958 DDY851956:DDY851958 DNU851956:DNU851958 DXQ851956:DXQ851958 EHM851956:EHM851958 ERI851956:ERI851958 FBE851956:FBE851958 FLA851956:FLA851958 FUW851956:FUW851958 GES851956:GES851958 GOO851956:GOO851958 GYK851956:GYK851958 HIG851956:HIG851958 HSC851956:HSC851958 IBY851956:IBY851958 ILU851956:ILU851958 IVQ851956:IVQ851958 JFM851956:JFM851958 JPI851956:JPI851958 JZE851956:JZE851958 KJA851956:KJA851958 KSW851956:KSW851958 LCS851956:LCS851958 LMO851956:LMO851958 LWK851956:LWK851958 MGG851956:MGG851958 MQC851956:MQC851958 MZY851956:MZY851958 NJU851956:NJU851958 NTQ851956:NTQ851958 ODM851956:ODM851958 ONI851956:ONI851958 OXE851956:OXE851958 PHA851956:PHA851958 PQW851956:PQW851958 QAS851956:QAS851958 QKO851956:QKO851958 QUK851956:QUK851958 REG851956:REG851958 ROC851956:ROC851958 RXY851956:RXY851958 SHU851956:SHU851958 SRQ851956:SRQ851958 TBM851956:TBM851958 TLI851956:TLI851958 TVE851956:TVE851958 UFA851956:UFA851958 UOW851956:UOW851958 UYS851956:UYS851958 VIO851956:VIO851958 VSK851956:VSK851958 WCG851956:WCG851958 WMC851956:WMC851958 WVY851956:WVY851958 Q917518:Q917520 JM917492:JM917494 TI917492:TI917494 ADE917492:ADE917494 ANA917492:ANA917494 AWW917492:AWW917494 BGS917492:BGS917494 BQO917492:BQO917494 CAK917492:CAK917494 CKG917492:CKG917494 CUC917492:CUC917494 DDY917492:DDY917494 DNU917492:DNU917494 DXQ917492:DXQ917494 EHM917492:EHM917494 ERI917492:ERI917494 FBE917492:FBE917494 FLA917492:FLA917494 FUW917492:FUW917494 GES917492:GES917494 GOO917492:GOO917494 GYK917492:GYK917494 HIG917492:HIG917494 HSC917492:HSC917494 IBY917492:IBY917494 ILU917492:ILU917494 IVQ917492:IVQ917494 JFM917492:JFM917494 JPI917492:JPI917494 JZE917492:JZE917494 KJA917492:KJA917494 KSW917492:KSW917494 LCS917492:LCS917494 LMO917492:LMO917494 LWK917492:LWK917494 MGG917492:MGG917494 MQC917492:MQC917494 MZY917492:MZY917494 NJU917492:NJU917494 NTQ917492:NTQ917494 ODM917492:ODM917494 ONI917492:ONI917494 OXE917492:OXE917494 PHA917492:PHA917494 PQW917492:PQW917494 QAS917492:QAS917494 QKO917492:QKO917494 QUK917492:QUK917494 REG917492:REG917494 ROC917492:ROC917494 RXY917492:RXY917494 SHU917492:SHU917494 SRQ917492:SRQ917494 TBM917492:TBM917494 TLI917492:TLI917494 TVE917492:TVE917494 UFA917492:UFA917494 UOW917492:UOW917494 UYS917492:UYS917494 VIO917492:VIO917494 VSK917492:VSK917494 WCG917492:WCG917494 WMC917492:WMC917494 WVY917492:WVY917494 Q983054:Q983056 JM983028:JM983030 TI983028:TI983030 ADE983028:ADE983030 ANA983028:ANA983030 AWW983028:AWW983030 BGS983028:BGS983030 BQO983028:BQO983030 CAK983028:CAK983030 CKG983028:CKG983030 CUC983028:CUC983030 DDY983028:DDY983030 DNU983028:DNU983030 DXQ983028:DXQ983030 EHM983028:EHM983030 ERI983028:ERI983030 FBE983028:FBE983030 FLA983028:FLA983030 FUW983028:FUW983030 GES983028:GES983030 GOO983028:GOO983030 GYK983028:GYK983030 HIG983028:HIG983030 HSC983028:HSC983030 IBY983028:IBY983030 ILU983028:ILU983030 IVQ983028:IVQ983030 JFM983028:JFM983030 JPI983028:JPI983030 JZE983028:JZE983030 KJA983028:KJA983030 KSW983028:KSW983030 LCS983028:LCS983030 LMO983028:LMO983030 LWK983028:LWK983030 MGG983028:MGG983030 MQC983028:MQC983030 MZY983028:MZY983030 NJU983028:NJU983030 NTQ983028:NTQ983030 ODM983028:ODM983030 ONI983028:ONI983030 OXE983028:OXE983030 PHA983028:PHA983030 PQW983028:PQW983030 QAS983028:QAS983030 QKO983028:QKO983030 QUK983028:QUK983030 REG983028:REG983030 ROC983028:ROC983030 RXY983028:RXY983030 SHU983028:SHU983030 SRQ983028:SRQ983030 TBM983028:TBM983030 TLI983028:TLI983030 TVE983028:TVE983030 UFA983028:UFA983030 UOW983028:UOW983030 UYS983028:UYS983030 VIO983028:VIO983030 VSK983028:VSK983030 WCG983028:WCG983030 WMC983028:WMC983030 WVY983028:WVY983030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2 JM65516 TI65516 ADE65516 ANA65516 AWW65516 BGS65516 BQO65516 CAK65516 CKG65516 CUC65516 DDY65516 DNU65516 DXQ65516 EHM65516 ERI65516 FBE65516 FLA65516 FUW65516 GES65516 GOO65516 GYK65516 HIG65516 HSC65516 IBY65516 ILU65516 IVQ65516 JFM65516 JPI65516 JZE65516 KJA65516 KSW65516 LCS65516 LMO65516 LWK65516 MGG65516 MQC65516 MZY65516 NJU65516 NTQ65516 ODM65516 ONI65516 OXE65516 PHA65516 PQW65516 QAS65516 QKO65516 QUK65516 REG65516 ROC65516 RXY65516 SHU65516 SRQ65516 TBM65516 TLI65516 TVE65516 UFA65516 UOW65516 UYS65516 VIO65516 VSK65516 WCG65516 WMC65516 WVY65516 Q131078 JM131052 TI131052 ADE131052 ANA131052 AWW131052 BGS131052 BQO131052 CAK131052 CKG131052 CUC131052 DDY131052 DNU131052 DXQ131052 EHM131052 ERI131052 FBE131052 FLA131052 FUW131052 GES131052 GOO131052 GYK131052 HIG131052 HSC131052 IBY131052 ILU131052 IVQ131052 JFM131052 JPI131052 JZE131052 KJA131052 KSW131052 LCS131052 LMO131052 LWK131052 MGG131052 MQC131052 MZY131052 NJU131052 NTQ131052 ODM131052 ONI131052 OXE131052 PHA131052 PQW131052 QAS131052 QKO131052 QUK131052 REG131052 ROC131052 RXY131052 SHU131052 SRQ131052 TBM131052 TLI131052 TVE131052 UFA131052 UOW131052 UYS131052 VIO131052 VSK131052 WCG131052 WMC131052 WVY131052 Q196614 JM196588 TI196588 ADE196588 ANA196588 AWW196588 BGS196588 BQO196588 CAK196588 CKG196588 CUC196588 DDY196588 DNU196588 DXQ196588 EHM196588 ERI196588 FBE196588 FLA196588 FUW196588 GES196588 GOO196588 GYK196588 HIG196588 HSC196588 IBY196588 ILU196588 IVQ196588 JFM196588 JPI196588 JZE196588 KJA196588 KSW196588 LCS196588 LMO196588 LWK196588 MGG196588 MQC196588 MZY196588 NJU196588 NTQ196588 ODM196588 ONI196588 OXE196588 PHA196588 PQW196588 QAS196588 QKO196588 QUK196588 REG196588 ROC196588 RXY196588 SHU196588 SRQ196588 TBM196588 TLI196588 TVE196588 UFA196588 UOW196588 UYS196588 VIO196588 VSK196588 WCG196588 WMC196588 WVY196588 Q262150 JM262124 TI262124 ADE262124 ANA262124 AWW262124 BGS262124 BQO262124 CAK262124 CKG262124 CUC262124 DDY262124 DNU262124 DXQ262124 EHM262124 ERI262124 FBE262124 FLA262124 FUW262124 GES262124 GOO262124 GYK262124 HIG262124 HSC262124 IBY262124 ILU262124 IVQ262124 JFM262124 JPI262124 JZE262124 KJA262124 KSW262124 LCS262124 LMO262124 LWK262124 MGG262124 MQC262124 MZY262124 NJU262124 NTQ262124 ODM262124 ONI262124 OXE262124 PHA262124 PQW262124 QAS262124 QKO262124 QUK262124 REG262124 ROC262124 RXY262124 SHU262124 SRQ262124 TBM262124 TLI262124 TVE262124 UFA262124 UOW262124 UYS262124 VIO262124 VSK262124 WCG262124 WMC262124 WVY262124 Q327686 JM327660 TI327660 ADE327660 ANA327660 AWW327660 BGS327660 BQO327660 CAK327660 CKG327660 CUC327660 DDY327660 DNU327660 DXQ327660 EHM327660 ERI327660 FBE327660 FLA327660 FUW327660 GES327660 GOO327660 GYK327660 HIG327660 HSC327660 IBY327660 ILU327660 IVQ327660 JFM327660 JPI327660 JZE327660 KJA327660 KSW327660 LCS327660 LMO327660 LWK327660 MGG327660 MQC327660 MZY327660 NJU327660 NTQ327660 ODM327660 ONI327660 OXE327660 PHA327660 PQW327660 QAS327660 QKO327660 QUK327660 REG327660 ROC327660 RXY327660 SHU327660 SRQ327660 TBM327660 TLI327660 TVE327660 UFA327660 UOW327660 UYS327660 VIO327660 VSK327660 WCG327660 WMC327660 WVY327660 Q393222 JM393196 TI393196 ADE393196 ANA393196 AWW393196 BGS393196 BQO393196 CAK393196 CKG393196 CUC393196 DDY393196 DNU393196 DXQ393196 EHM393196 ERI393196 FBE393196 FLA393196 FUW393196 GES393196 GOO393196 GYK393196 HIG393196 HSC393196 IBY393196 ILU393196 IVQ393196 JFM393196 JPI393196 JZE393196 KJA393196 KSW393196 LCS393196 LMO393196 LWK393196 MGG393196 MQC393196 MZY393196 NJU393196 NTQ393196 ODM393196 ONI393196 OXE393196 PHA393196 PQW393196 QAS393196 QKO393196 QUK393196 REG393196 ROC393196 RXY393196 SHU393196 SRQ393196 TBM393196 TLI393196 TVE393196 UFA393196 UOW393196 UYS393196 VIO393196 VSK393196 WCG393196 WMC393196 WVY393196 Q458758 JM458732 TI458732 ADE458732 ANA458732 AWW458732 BGS458732 BQO458732 CAK458732 CKG458732 CUC458732 DDY458732 DNU458732 DXQ458732 EHM458732 ERI458732 FBE458732 FLA458732 FUW458732 GES458732 GOO458732 GYK458732 HIG458732 HSC458732 IBY458732 ILU458732 IVQ458732 JFM458732 JPI458732 JZE458732 KJA458732 KSW458732 LCS458732 LMO458732 LWK458732 MGG458732 MQC458732 MZY458732 NJU458732 NTQ458732 ODM458732 ONI458732 OXE458732 PHA458732 PQW458732 QAS458732 QKO458732 QUK458732 REG458732 ROC458732 RXY458732 SHU458732 SRQ458732 TBM458732 TLI458732 TVE458732 UFA458732 UOW458732 UYS458732 VIO458732 VSK458732 WCG458732 WMC458732 WVY458732 Q524294 JM524268 TI524268 ADE524268 ANA524268 AWW524268 BGS524268 BQO524268 CAK524268 CKG524268 CUC524268 DDY524268 DNU524268 DXQ524268 EHM524268 ERI524268 FBE524268 FLA524268 FUW524268 GES524268 GOO524268 GYK524268 HIG524268 HSC524268 IBY524268 ILU524268 IVQ524268 JFM524268 JPI524268 JZE524268 KJA524268 KSW524268 LCS524268 LMO524268 LWK524268 MGG524268 MQC524268 MZY524268 NJU524268 NTQ524268 ODM524268 ONI524268 OXE524268 PHA524268 PQW524268 QAS524268 QKO524268 QUK524268 REG524268 ROC524268 RXY524268 SHU524268 SRQ524268 TBM524268 TLI524268 TVE524268 UFA524268 UOW524268 UYS524268 VIO524268 VSK524268 WCG524268 WMC524268 WVY524268 Q589830 JM589804 TI589804 ADE589804 ANA589804 AWW589804 BGS589804 BQO589804 CAK589804 CKG589804 CUC589804 DDY589804 DNU589804 DXQ589804 EHM589804 ERI589804 FBE589804 FLA589804 FUW589804 GES589804 GOO589804 GYK589804 HIG589804 HSC589804 IBY589804 ILU589804 IVQ589804 JFM589804 JPI589804 JZE589804 KJA589804 KSW589804 LCS589804 LMO589804 LWK589804 MGG589804 MQC589804 MZY589804 NJU589804 NTQ589804 ODM589804 ONI589804 OXE589804 PHA589804 PQW589804 QAS589804 QKO589804 QUK589804 REG589804 ROC589804 RXY589804 SHU589804 SRQ589804 TBM589804 TLI589804 TVE589804 UFA589804 UOW589804 UYS589804 VIO589804 VSK589804 WCG589804 WMC589804 WVY589804 Q655366 JM655340 TI655340 ADE655340 ANA655340 AWW655340 BGS655340 BQO655340 CAK655340 CKG655340 CUC655340 DDY655340 DNU655340 DXQ655340 EHM655340 ERI655340 FBE655340 FLA655340 FUW655340 GES655340 GOO655340 GYK655340 HIG655340 HSC655340 IBY655340 ILU655340 IVQ655340 JFM655340 JPI655340 JZE655340 KJA655340 KSW655340 LCS655340 LMO655340 LWK655340 MGG655340 MQC655340 MZY655340 NJU655340 NTQ655340 ODM655340 ONI655340 OXE655340 PHA655340 PQW655340 QAS655340 QKO655340 QUK655340 REG655340 ROC655340 RXY655340 SHU655340 SRQ655340 TBM655340 TLI655340 TVE655340 UFA655340 UOW655340 UYS655340 VIO655340 VSK655340 WCG655340 WMC655340 WVY655340 Q720902 JM720876 TI720876 ADE720876 ANA720876 AWW720876 BGS720876 BQO720876 CAK720876 CKG720876 CUC720876 DDY720876 DNU720876 DXQ720876 EHM720876 ERI720876 FBE720876 FLA720876 FUW720876 GES720876 GOO720876 GYK720876 HIG720876 HSC720876 IBY720876 ILU720876 IVQ720876 JFM720876 JPI720876 JZE720876 KJA720876 KSW720876 LCS720876 LMO720876 LWK720876 MGG720876 MQC720876 MZY720876 NJU720876 NTQ720876 ODM720876 ONI720876 OXE720876 PHA720876 PQW720876 QAS720876 QKO720876 QUK720876 REG720876 ROC720876 RXY720876 SHU720876 SRQ720876 TBM720876 TLI720876 TVE720876 UFA720876 UOW720876 UYS720876 VIO720876 VSK720876 WCG720876 WMC720876 WVY720876 Q786438 JM786412 TI786412 ADE786412 ANA786412 AWW786412 BGS786412 BQO786412 CAK786412 CKG786412 CUC786412 DDY786412 DNU786412 DXQ786412 EHM786412 ERI786412 FBE786412 FLA786412 FUW786412 GES786412 GOO786412 GYK786412 HIG786412 HSC786412 IBY786412 ILU786412 IVQ786412 JFM786412 JPI786412 JZE786412 KJA786412 KSW786412 LCS786412 LMO786412 LWK786412 MGG786412 MQC786412 MZY786412 NJU786412 NTQ786412 ODM786412 ONI786412 OXE786412 PHA786412 PQW786412 QAS786412 QKO786412 QUK786412 REG786412 ROC786412 RXY786412 SHU786412 SRQ786412 TBM786412 TLI786412 TVE786412 UFA786412 UOW786412 UYS786412 VIO786412 VSK786412 WCG786412 WMC786412 WVY786412 Q851974 JM851948 TI851948 ADE851948 ANA851948 AWW851948 BGS851948 BQO851948 CAK851948 CKG851948 CUC851948 DDY851948 DNU851948 DXQ851948 EHM851948 ERI851948 FBE851948 FLA851948 FUW851948 GES851948 GOO851948 GYK851948 HIG851948 HSC851948 IBY851948 ILU851948 IVQ851948 JFM851948 JPI851948 JZE851948 KJA851948 KSW851948 LCS851948 LMO851948 LWK851948 MGG851948 MQC851948 MZY851948 NJU851948 NTQ851948 ODM851948 ONI851948 OXE851948 PHA851948 PQW851948 QAS851948 QKO851948 QUK851948 REG851948 ROC851948 RXY851948 SHU851948 SRQ851948 TBM851948 TLI851948 TVE851948 UFA851948 UOW851948 UYS851948 VIO851948 VSK851948 WCG851948 WMC851948 WVY851948 Q917510 JM917484 TI917484 ADE917484 ANA917484 AWW917484 BGS917484 BQO917484 CAK917484 CKG917484 CUC917484 DDY917484 DNU917484 DXQ917484 EHM917484 ERI917484 FBE917484 FLA917484 FUW917484 GES917484 GOO917484 GYK917484 HIG917484 HSC917484 IBY917484 ILU917484 IVQ917484 JFM917484 JPI917484 JZE917484 KJA917484 KSW917484 LCS917484 LMO917484 LWK917484 MGG917484 MQC917484 MZY917484 NJU917484 NTQ917484 ODM917484 ONI917484 OXE917484 PHA917484 PQW917484 QAS917484 QKO917484 QUK917484 REG917484 ROC917484 RXY917484 SHU917484 SRQ917484 TBM917484 TLI917484 TVE917484 UFA917484 UOW917484 UYS917484 VIO917484 VSK917484 WCG917484 WMC917484 WVY917484 Q983046 JM983020 TI983020 ADE983020 ANA983020 AWW983020 BGS983020 BQO983020 CAK983020 CKG983020 CUC983020 DDY983020 DNU983020 DXQ983020 EHM983020 ERI983020 FBE983020 FLA983020 FUW983020 GES983020 GOO983020 GYK983020 HIG983020 HSC983020 IBY983020 ILU983020 IVQ983020 JFM983020 JPI983020 JZE983020 KJA983020 KSW983020 LCS983020 LMO983020 LWK983020 MGG983020 MQC983020 MZY983020 NJU983020 NTQ983020 ODM983020 ONI983020 OXE983020 PHA983020 PQW983020 QAS983020 QKO983020 QUK983020 REG983020 ROC983020 RXY983020 SHU983020 SRQ983020 TBM983020 TLI983020 TVE983020 UFA983020 UOW983020 UYS983020 VIO983020 VSK983020 WCG983020 WMC983020 WVY983020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6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Q131082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Q196618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Q262154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Q327690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Q393226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Q458762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Q524298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Q589834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Q655370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Q720906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Q786442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Q851978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Q917514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Q983050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formula1>$Q$41</formula1>
    </dataValidation>
    <dataValidation type="list" allowBlank="1" showInputMessage="1" showErrorMessage="1" sqref="WWA983020 JO16:JO18 TK16:TK18 ADG16:ADG18 ANC16:ANC18 AWY16:AWY18 BGU16:BGU18 BQQ16:BQQ18 CAM16:CAM18 CKI16:CKI18 CUE16:CUE18 DEA16:DEA18 DNW16:DNW18 DXS16:DXS18 EHO16:EHO18 ERK16:ERK18 FBG16:FBG18 FLC16:FLC18 FUY16:FUY18 GEU16:GEU18 GOQ16:GOQ18 GYM16:GYM18 HII16:HII18 HSE16:HSE18 ICA16:ICA18 ILW16:ILW18 IVS16:IVS18 JFO16:JFO18 JPK16:JPK18 JZG16:JZG18 KJC16:KJC18 KSY16:KSY18 LCU16:LCU18 LMQ16:LMQ18 LWM16:LWM18 MGI16:MGI18 MQE16:MQE18 NAA16:NAA18 NJW16:NJW18 NTS16:NTS18 ODO16:ODO18 ONK16:ONK18 OXG16:OXG18 PHC16:PHC18 PQY16:PQY18 QAU16:QAU18 QKQ16:QKQ18 QUM16:QUM18 REI16:REI18 ROE16:ROE18 RYA16:RYA18 SHW16:SHW18 SRS16:SRS18 TBO16:TBO18 TLK16:TLK18 TVG16:TVG18 UFC16:UFC18 UOY16:UOY18 UYU16:UYU18 VIQ16:VIQ18 VSM16:VSM18 WCI16:WCI18 WME16:WME18 WWA16:WWA18 S65550:S65552 JO65524:JO65526 TK65524:TK65526 ADG65524:ADG65526 ANC65524:ANC65526 AWY65524:AWY65526 BGU65524:BGU65526 BQQ65524:BQQ65526 CAM65524:CAM65526 CKI65524:CKI65526 CUE65524:CUE65526 DEA65524:DEA65526 DNW65524:DNW65526 DXS65524:DXS65526 EHO65524:EHO65526 ERK65524:ERK65526 FBG65524:FBG65526 FLC65524:FLC65526 FUY65524:FUY65526 GEU65524:GEU65526 GOQ65524:GOQ65526 GYM65524:GYM65526 HII65524:HII65526 HSE65524:HSE65526 ICA65524:ICA65526 ILW65524:ILW65526 IVS65524:IVS65526 JFO65524:JFO65526 JPK65524:JPK65526 JZG65524:JZG65526 KJC65524:KJC65526 KSY65524:KSY65526 LCU65524:LCU65526 LMQ65524:LMQ65526 LWM65524:LWM65526 MGI65524:MGI65526 MQE65524:MQE65526 NAA65524:NAA65526 NJW65524:NJW65526 NTS65524:NTS65526 ODO65524:ODO65526 ONK65524:ONK65526 OXG65524:OXG65526 PHC65524:PHC65526 PQY65524:PQY65526 QAU65524:QAU65526 QKQ65524:QKQ65526 QUM65524:QUM65526 REI65524:REI65526 ROE65524:ROE65526 RYA65524:RYA65526 SHW65524:SHW65526 SRS65524:SRS65526 TBO65524:TBO65526 TLK65524:TLK65526 TVG65524:TVG65526 UFC65524:UFC65526 UOY65524:UOY65526 UYU65524:UYU65526 VIQ65524:VIQ65526 VSM65524:VSM65526 WCI65524:WCI65526 WME65524:WME65526 WWA65524:WWA65526 S131086:S131088 JO131060:JO131062 TK131060:TK131062 ADG131060:ADG131062 ANC131060:ANC131062 AWY131060:AWY131062 BGU131060:BGU131062 BQQ131060:BQQ131062 CAM131060:CAM131062 CKI131060:CKI131062 CUE131060:CUE131062 DEA131060:DEA131062 DNW131060:DNW131062 DXS131060:DXS131062 EHO131060:EHO131062 ERK131060:ERK131062 FBG131060:FBG131062 FLC131060:FLC131062 FUY131060:FUY131062 GEU131060:GEU131062 GOQ131060:GOQ131062 GYM131060:GYM131062 HII131060:HII131062 HSE131060:HSE131062 ICA131060:ICA131062 ILW131060:ILW131062 IVS131060:IVS131062 JFO131060:JFO131062 JPK131060:JPK131062 JZG131060:JZG131062 KJC131060:KJC131062 KSY131060:KSY131062 LCU131060:LCU131062 LMQ131060:LMQ131062 LWM131060:LWM131062 MGI131060:MGI131062 MQE131060:MQE131062 NAA131060:NAA131062 NJW131060:NJW131062 NTS131060:NTS131062 ODO131060:ODO131062 ONK131060:ONK131062 OXG131060:OXG131062 PHC131060:PHC131062 PQY131060:PQY131062 QAU131060:QAU131062 QKQ131060:QKQ131062 QUM131060:QUM131062 REI131060:REI131062 ROE131060:ROE131062 RYA131060:RYA131062 SHW131060:SHW131062 SRS131060:SRS131062 TBO131060:TBO131062 TLK131060:TLK131062 TVG131060:TVG131062 UFC131060:UFC131062 UOY131060:UOY131062 UYU131060:UYU131062 VIQ131060:VIQ131062 VSM131060:VSM131062 WCI131060:WCI131062 WME131060:WME131062 WWA131060:WWA131062 S196622:S196624 JO196596:JO196598 TK196596:TK196598 ADG196596:ADG196598 ANC196596:ANC196598 AWY196596:AWY196598 BGU196596:BGU196598 BQQ196596:BQQ196598 CAM196596:CAM196598 CKI196596:CKI196598 CUE196596:CUE196598 DEA196596:DEA196598 DNW196596:DNW196598 DXS196596:DXS196598 EHO196596:EHO196598 ERK196596:ERK196598 FBG196596:FBG196598 FLC196596:FLC196598 FUY196596:FUY196598 GEU196596:GEU196598 GOQ196596:GOQ196598 GYM196596:GYM196598 HII196596:HII196598 HSE196596:HSE196598 ICA196596:ICA196598 ILW196596:ILW196598 IVS196596:IVS196598 JFO196596:JFO196598 JPK196596:JPK196598 JZG196596:JZG196598 KJC196596:KJC196598 KSY196596:KSY196598 LCU196596:LCU196598 LMQ196596:LMQ196598 LWM196596:LWM196598 MGI196596:MGI196598 MQE196596:MQE196598 NAA196596:NAA196598 NJW196596:NJW196598 NTS196596:NTS196598 ODO196596:ODO196598 ONK196596:ONK196598 OXG196596:OXG196598 PHC196596:PHC196598 PQY196596:PQY196598 QAU196596:QAU196598 QKQ196596:QKQ196598 QUM196596:QUM196598 REI196596:REI196598 ROE196596:ROE196598 RYA196596:RYA196598 SHW196596:SHW196598 SRS196596:SRS196598 TBO196596:TBO196598 TLK196596:TLK196598 TVG196596:TVG196598 UFC196596:UFC196598 UOY196596:UOY196598 UYU196596:UYU196598 VIQ196596:VIQ196598 VSM196596:VSM196598 WCI196596:WCI196598 WME196596:WME196598 WWA196596:WWA196598 S262158:S262160 JO262132:JO262134 TK262132:TK262134 ADG262132:ADG262134 ANC262132:ANC262134 AWY262132:AWY262134 BGU262132:BGU262134 BQQ262132:BQQ262134 CAM262132:CAM262134 CKI262132:CKI262134 CUE262132:CUE262134 DEA262132:DEA262134 DNW262132:DNW262134 DXS262132:DXS262134 EHO262132:EHO262134 ERK262132:ERK262134 FBG262132:FBG262134 FLC262132:FLC262134 FUY262132:FUY262134 GEU262132:GEU262134 GOQ262132:GOQ262134 GYM262132:GYM262134 HII262132:HII262134 HSE262132:HSE262134 ICA262132:ICA262134 ILW262132:ILW262134 IVS262132:IVS262134 JFO262132:JFO262134 JPK262132:JPK262134 JZG262132:JZG262134 KJC262132:KJC262134 KSY262132:KSY262134 LCU262132:LCU262134 LMQ262132:LMQ262134 LWM262132:LWM262134 MGI262132:MGI262134 MQE262132:MQE262134 NAA262132:NAA262134 NJW262132:NJW262134 NTS262132:NTS262134 ODO262132:ODO262134 ONK262132:ONK262134 OXG262132:OXG262134 PHC262132:PHC262134 PQY262132:PQY262134 QAU262132:QAU262134 QKQ262132:QKQ262134 QUM262132:QUM262134 REI262132:REI262134 ROE262132:ROE262134 RYA262132:RYA262134 SHW262132:SHW262134 SRS262132:SRS262134 TBO262132:TBO262134 TLK262132:TLK262134 TVG262132:TVG262134 UFC262132:UFC262134 UOY262132:UOY262134 UYU262132:UYU262134 VIQ262132:VIQ262134 VSM262132:VSM262134 WCI262132:WCI262134 WME262132:WME262134 WWA262132:WWA262134 S327694:S327696 JO327668:JO327670 TK327668:TK327670 ADG327668:ADG327670 ANC327668:ANC327670 AWY327668:AWY327670 BGU327668:BGU327670 BQQ327668:BQQ327670 CAM327668:CAM327670 CKI327668:CKI327670 CUE327668:CUE327670 DEA327668:DEA327670 DNW327668:DNW327670 DXS327668:DXS327670 EHO327668:EHO327670 ERK327668:ERK327670 FBG327668:FBG327670 FLC327668:FLC327670 FUY327668:FUY327670 GEU327668:GEU327670 GOQ327668:GOQ327670 GYM327668:GYM327670 HII327668:HII327670 HSE327668:HSE327670 ICA327668:ICA327670 ILW327668:ILW327670 IVS327668:IVS327670 JFO327668:JFO327670 JPK327668:JPK327670 JZG327668:JZG327670 KJC327668:KJC327670 KSY327668:KSY327670 LCU327668:LCU327670 LMQ327668:LMQ327670 LWM327668:LWM327670 MGI327668:MGI327670 MQE327668:MQE327670 NAA327668:NAA327670 NJW327668:NJW327670 NTS327668:NTS327670 ODO327668:ODO327670 ONK327668:ONK327670 OXG327668:OXG327670 PHC327668:PHC327670 PQY327668:PQY327670 QAU327668:QAU327670 QKQ327668:QKQ327670 QUM327668:QUM327670 REI327668:REI327670 ROE327668:ROE327670 RYA327668:RYA327670 SHW327668:SHW327670 SRS327668:SRS327670 TBO327668:TBO327670 TLK327668:TLK327670 TVG327668:TVG327670 UFC327668:UFC327670 UOY327668:UOY327670 UYU327668:UYU327670 VIQ327668:VIQ327670 VSM327668:VSM327670 WCI327668:WCI327670 WME327668:WME327670 WWA327668:WWA327670 S393230:S393232 JO393204:JO393206 TK393204:TK393206 ADG393204:ADG393206 ANC393204:ANC393206 AWY393204:AWY393206 BGU393204:BGU393206 BQQ393204:BQQ393206 CAM393204:CAM393206 CKI393204:CKI393206 CUE393204:CUE393206 DEA393204:DEA393206 DNW393204:DNW393206 DXS393204:DXS393206 EHO393204:EHO393206 ERK393204:ERK393206 FBG393204:FBG393206 FLC393204:FLC393206 FUY393204:FUY393206 GEU393204:GEU393206 GOQ393204:GOQ393206 GYM393204:GYM393206 HII393204:HII393206 HSE393204:HSE393206 ICA393204:ICA393206 ILW393204:ILW393206 IVS393204:IVS393206 JFO393204:JFO393206 JPK393204:JPK393206 JZG393204:JZG393206 KJC393204:KJC393206 KSY393204:KSY393206 LCU393204:LCU393206 LMQ393204:LMQ393206 LWM393204:LWM393206 MGI393204:MGI393206 MQE393204:MQE393206 NAA393204:NAA393206 NJW393204:NJW393206 NTS393204:NTS393206 ODO393204:ODO393206 ONK393204:ONK393206 OXG393204:OXG393206 PHC393204:PHC393206 PQY393204:PQY393206 QAU393204:QAU393206 QKQ393204:QKQ393206 QUM393204:QUM393206 REI393204:REI393206 ROE393204:ROE393206 RYA393204:RYA393206 SHW393204:SHW393206 SRS393204:SRS393206 TBO393204:TBO393206 TLK393204:TLK393206 TVG393204:TVG393206 UFC393204:UFC393206 UOY393204:UOY393206 UYU393204:UYU393206 VIQ393204:VIQ393206 VSM393204:VSM393206 WCI393204:WCI393206 WME393204:WME393206 WWA393204:WWA393206 S458766:S458768 JO458740:JO458742 TK458740:TK458742 ADG458740:ADG458742 ANC458740:ANC458742 AWY458740:AWY458742 BGU458740:BGU458742 BQQ458740:BQQ458742 CAM458740:CAM458742 CKI458740:CKI458742 CUE458740:CUE458742 DEA458740:DEA458742 DNW458740:DNW458742 DXS458740:DXS458742 EHO458740:EHO458742 ERK458740:ERK458742 FBG458740:FBG458742 FLC458740:FLC458742 FUY458740:FUY458742 GEU458740:GEU458742 GOQ458740:GOQ458742 GYM458740:GYM458742 HII458740:HII458742 HSE458740:HSE458742 ICA458740:ICA458742 ILW458740:ILW458742 IVS458740:IVS458742 JFO458740:JFO458742 JPK458740:JPK458742 JZG458740:JZG458742 KJC458740:KJC458742 KSY458740:KSY458742 LCU458740:LCU458742 LMQ458740:LMQ458742 LWM458740:LWM458742 MGI458740:MGI458742 MQE458740:MQE458742 NAA458740:NAA458742 NJW458740:NJW458742 NTS458740:NTS458742 ODO458740:ODO458742 ONK458740:ONK458742 OXG458740:OXG458742 PHC458740:PHC458742 PQY458740:PQY458742 QAU458740:QAU458742 QKQ458740:QKQ458742 QUM458740:QUM458742 REI458740:REI458742 ROE458740:ROE458742 RYA458740:RYA458742 SHW458740:SHW458742 SRS458740:SRS458742 TBO458740:TBO458742 TLK458740:TLK458742 TVG458740:TVG458742 UFC458740:UFC458742 UOY458740:UOY458742 UYU458740:UYU458742 VIQ458740:VIQ458742 VSM458740:VSM458742 WCI458740:WCI458742 WME458740:WME458742 WWA458740:WWA458742 S524302:S524304 JO524276:JO524278 TK524276:TK524278 ADG524276:ADG524278 ANC524276:ANC524278 AWY524276:AWY524278 BGU524276:BGU524278 BQQ524276:BQQ524278 CAM524276:CAM524278 CKI524276:CKI524278 CUE524276:CUE524278 DEA524276:DEA524278 DNW524276:DNW524278 DXS524276:DXS524278 EHO524276:EHO524278 ERK524276:ERK524278 FBG524276:FBG524278 FLC524276:FLC524278 FUY524276:FUY524278 GEU524276:GEU524278 GOQ524276:GOQ524278 GYM524276:GYM524278 HII524276:HII524278 HSE524276:HSE524278 ICA524276:ICA524278 ILW524276:ILW524278 IVS524276:IVS524278 JFO524276:JFO524278 JPK524276:JPK524278 JZG524276:JZG524278 KJC524276:KJC524278 KSY524276:KSY524278 LCU524276:LCU524278 LMQ524276:LMQ524278 LWM524276:LWM524278 MGI524276:MGI524278 MQE524276:MQE524278 NAA524276:NAA524278 NJW524276:NJW524278 NTS524276:NTS524278 ODO524276:ODO524278 ONK524276:ONK524278 OXG524276:OXG524278 PHC524276:PHC524278 PQY524276:PQY524278 QAU524276:QAU524278 QKQ524276:QKQ524278 QUM524276:QUM524278 REI524276:REI524278 ROE524276:ROE524278 RYA524276:RYA524278 SHW524276:SHW524278 SRS524276:SRS524278 TBO524276:TBO524278 TLK524276:TLK524278 TVG524276:TVG524278 UFC524276:UFC524278 UOY524276:UOY524278 UYU524276:UYU524278 VIQ524276:VIQ524278 VSM524276:VSM524278 WCI524276:WCI524278 WME524276:WME524278 WWA524276:WWA524278 S589838:S589840 JO589812:JO589814 TK589812:TK589814 ADG589812:ADG589814 ANC589812:ANC589814 AWY589812:AWY589814 BGU589812:BGU589814 BQQ589812:BQQ589814 CAM589812:CAM589814 CKI589812:CKI589814 CUE589812:CUE589814 DEA589812:DEA589814 DNW589812:DNW589814 DXS589812:DXS589814 EHO589812:EHO589814 ERK589812:ERK589814 FBG589812:FBG589814 FLC589812:FLC589814 FUY589812:FUY589814 GEU589812:GEU589814 GOQ589812:GOQ589814 GYM589812:GYM589814 HII589812:HII589814 HSE589812:HSE589814 ICA589812:ICA589814 ILW589812:ILW589814 IVS589812:IVS589814 JFO589812:JFO589814 JPK589812:JPK589814 JZG589812:JZG589814 KJC589812:KJC589814 KSY589812:KSY589814 LCU589812:LCU589814 LMQ589812:LMQ589814 LWM589812:LWM589814 MGI589812:MGI589814 MQE589812:MQE589814 NAA589812:NAA589814 NJW589812:NJW589814 NTS589812:NTS589814 ODO589812:ODO589814 ONK589812:ONK589814 OXG589812:OXG589814 PHC589812:PHC589814 PQY589812:PQY589814 QAU589812:QAU589814 QKQ589812:QKQ589814 QUM589812:QUM589814 REI589812:REI589814 ROE589812:ROE589814 RYA589812:RYA589814 SHW589812:SHW589814 SRS589812:SRS589814 TBO589812:TBO589814 TLK589812:TLK589814 TVG589812:TVG589814 UFC589812:UFC589814 UOY589812:UOY589814 UYU589812:UYU589814 VIQ589812:VIQ589814 VSM589812:VSM589814 WCI589812:WCI589814 WME589812:WME589814 WWA589812:WWA589814 S655374:S655376 JO655348:JO655350 TK655348:TK655350 ADG655348:ADG655350 ANC655348:ANC655350 AWY655348:AWY655350 BGU655348:BGU655350 BQQ655348:BQQ655350 CAM655348:CAM655350 CKI655348:CKI655350 CUE655348:CUE655350 DEA655348:DEA655350 DNW655348:DNW655350 DXS655348:DXS655350 EHO655348:EHO655350 ERK655348:ERK655350 FBG655348:FBG655350 FLC655348:FLC655350 FUY655348:FUY655350 GEU655348:GEU655350 GOQ655348:GOQ655350 GYM655348:GYM655350 HII655348:HII655350 HSE655348:HSE655350 ICA655348:ICA655350 ILW655348:ILW655350 IVS655348:IVS655350 JFO655348:JFO655350 JPK655348:JPK655350 JZG655348:JZG655350 KJC655348:KJC655350 KSY655348:KSY655350 LCU655348:LCU655350 LMQ655348:LMQ655350 LWM655348:LWM655350 MGI655348:MGI655350 MQE655348:MQE655350 NAA655348:NAA655350 NJW655348:NJW655350 NTS655348:NTS655350 ODO655348:ODO655350 ONK655348:ONK655350 OXG655348:OXG655350 PHC655348:PHC655350 PQY655348:PQY655350 QAU655348:QAU655350 QKQ655348:QKQ655350 QUM655348:QUM655350 REI655348:REI655350 ROE655348:ROE655350 RYA655348:RYA655350 SHW655348:SHW655350 SRS655348:SRS655350 TBO655348:TBO655350 TLK655348:TLK655350 TVG655348:TVG655350 UFC655348:UFC655350 UOY655348:UOY655350 UYU655348:UYU655350 VIQ655348:VIQ655350 VSM655348:VSM655350 WCI655348:WCI655350 WME655348:WME655350 WWA655348:WWA655350 S720910:S720912 JO720884:JO720886 TK720884:TK720886 ADG720884:ADG720886 ANC720884:ANC720886 AWY720884:AWY720886 BGU720884:BGU720886 BQQ720884:BQQ720886 CAM720884:CAM720886 CKI720884:CKI720886 CUE720884:CUE720886 DEA720884:DEA720886 DNW720884:DNW720886 DXS720884:DXS720886 EHO720884:EHO720886 ERK720884:ERK720886 FBG720884:FBG720886 FLC720884:FLC720886 FUY720884:FUY720886 GEU720884:GEU720886 GOQ720884:GOQ720886 GYM720884:GYM720886 HII720884:HII720886 HSE720884:HSE720886 ICA720884:ICA720886 ILW720884:ILW720886 IVS720884:IVS720886 JFO720884:JFO720886 JPK720884:JPK720886 JZG720884:JZG720886 KJC720884:KJC720886 KSY720884:KSY720886 LCU720884:LCU720886 LMQ720884:LMQ720886 LWM720884:LWM720886 MGI720884:MGI720886 MQE720884:MQE720886 NAA720884:NAA720886 NJW720884:NJW720886 NTS720884:NTS720886 ODO720884:ODO720886 ONK720884:ONK720886 OXG720884:OXG720886 PHC720884:PHC720886 PQY720884:PQY720886 QAU720884:QAU720886 QKQ720884:QKQ720886 QUM720884:QUM720886 REI720884:REI720886 ROE720884:ROE720886 RYA720884:RYA720886 SHW720884:SHW720886 SRS720884:SRS720886 TBO720884:TBO720886 TLK720884:TLK720886 TVG720884:TVG720886 UFC720884:UFC720886 UOY720884:UOY720886 UYU720884:UYU720886 VIQ720884:VIQ720886 VSM720884:VSM720886 WCI720884:WCI720886 WME720884:WME720886 WWA720884:WWA720886 S786446:S786448 JO786420:JO786422 TK786420:TK786422 ADG786420:ADG786422 ANC786420:ANC786422 AWY786420:AWY786422 BGU786420:BGU786422 BQQ786420:BQQ786422 CAM786420:CAM786422 CKI786420:CKI786422 CUE786420:CUE786422 DEA786420:DEA786422 DNW786420:DNW786422 DXS786420:DXS786422 EHO786420:EHO786422 ERK786420:ERK786422 FBG786420:FBG786422 FLC786420:FLC786422 FUY786420:FUY786422 GEU786420:GEU786422 GOQ786420:GOQ786422 GYM786420:GYM786422 HII786420:HII786422 HSE786420:HSE786422 ICA786420:ICA786422 ILW786420:ILW786422 IVS786420:IVS786422 JFO786420:JFO786422 JPK786420:JPK786422 JZG786420:JZG786422 KJC786420:KJC786422 KSY786420:KSY786422 LCU786420:LCU786422 LMQ786420:LMQ786422 LWM786420:LWM786422 MGI786420:MGI786422 MQE786420:MQE786422 NAA786420:NAA786422 NJW786420:NJW786422 NTS786420:NTS786422 ODO786420:ODO786422 ONK786420:ONK786422 OXG786420:OXG786422 PHC786420:PHC786422 PQY786420:PQY786422 QAU786420:QAU786422 QKQ786420:QKQ786422 QUM786420:QUM786422 REI786420:REI786422 ROE786420:ROE786422 RYA786420:RYA786422 SHW786420:SHW786422 SRS786420:SRS786422 TBO786420:TBO786422 TLK786420:TLK786422 TVG786420:TVG786422 UFC786420:UFC786422 UOY786420:UOY786422 UYU786420:UYU786422 VIQ786420:VIQ786422 VSM786420:VSM786422 WCI786420:WCI786422 WME786420:WME786422 WWA786420:WWA786422 S851982:S851984 JO851956:JO851958 TK851956:TK851958 ADG851956:ADG851958 ANC851956:ANC851958 AWY851956:AWY851958 BGU851956:BGU851958 BQQ851956:BQQ851958 CAM851956:CAM851958 CKI851956:CKI851958 CUE851956:CUE851958 DEA851956:DEA851958 DNW851956:DNW851958 DXS851956:DXS851958 EHO851956:EHO851958 ERK851956:ERK851958 FBG851956:FBG851958 FLC851956:FLC851958 FUY851956:FUY851958 GEU851956:GEU851958 GOQ851956:GOQ851958 GYM851956:GYM851958 HII851956:HII851958 HSE851956:HSE851958 ICA851956:ICA851958 ILW851956:ILW851958 IVS851956:IVS851958 JFO851956:JFO851958 JPK851956:JPK851958 JZG851956:JZG851958 KJC851956:KJC851958 KSY851956:KSY851958 LCU851956:LCU851958 LMQ851956:LMQ851958 LWM851956:LWM851958 MGI851956:MGI851958 MQE851956:MQE851958 NAA851956:NAA851958 NJW851956:NJW851958 NTS851956:NTS851958 ODO851956:ODO851958 ONK851956:ONK851958 OXG851956:OXG851958 PHC851956:PHC851958 PQY851956:PQY851958 QAU851956:QAU851958 QKQ851956:QKQ851958 QUM851956:QUM851958 REI851956:REI851958 ROE851956:ROE851958 RYA851956:RYA851958 SHW851956:SHW851958 SRS851956:SRS851958 TBO851956:TBO851958 TLK851956:TLK851958 TVG851956:TVG851958 UFC851956:UFC851958 UOY851956:UOY851958 UYU851956:UYU851958 VIQ851956:VIQ851958 VSM851956:VSM851958 WCI851956:WCI851958 WME851956:WME851958 WWA851956:WWA851958 S917518:S917520 JO917492:JO917494 TK917492:TK917494 ADG917492:ADG917494 ANC917492:ANC917494 AWY917492:AWY917494 BGU917492:BGU917494 BQQ917492:BQQ917494 CAM917492:CAM917494 CKI917492:CKI917494 CUE917492:CUE917494 DEA917492:DEA917494 DNW917492:DNW917494 DXS917492:DXS917494 EHO917492:EHO917494 ERK917492:ERK917494 FBG917492:FBG917494 FLC917492:FLC917494 FUY917492:FUY917494 GEU917492:GEU917494 GOQ917492:GOQ917494 GYM917492:GYM917494 HII917492:HII917494 HSE917492:HSE917494 ICA917492:ICA917494 ILW917492:ILW917494 IVS917492:IVS917494 JFO917492:JFO917494 JPK917492:JPK917494 JZG917492:JZG917494 KJC917492:KJC917494 KSY917492:KSY917494 LCU917492:LCU917494 LMQ917492:LMQ917494 LWM917492:LWM917494 MGI917492:MGI917494 MQE917492:MQE917494 NAA917492:NAA917494 NJW917492:NJW917494 NTS917492:NTS917494 ODO917492:ODO917494 ONK917492:ONK917494 OXG917492:OXG917494 PHC917492:PHC917494 PQY917492:PQY917494 QAU917492:QAU917494 QKQ917492:QKQ917494 QUM917492:QUM917494 REI917492:REI917494 ROE917492:ROE917494 RYA917492:RYA917494 SHW917492:SHW917494 SRS917492:SRS917494 TBO917492:TBO917494 TLK917492:TLK917494 TVG917492:TVG917494 UFC917492:UFC917494 UOY917492:UOY917494 UYU917492:UYU917494 VIQ917492:VIQ917494 VSM917492:VSM917494 WCI917492:WCI917494 WME917492:WME917494 WWA917492:WWA917494 S983054:S983056 JO983028:JO983030 TK983028:TK983030 ADG983028:ADG983030 ANC983028:ANC983030 AWY983028:AWY983030 BGU983028:BGU983030 BQQ983028:BQQ983030 CAM983028:CAM983030 CKI983028:CKI983030 CUE983028:CUE983030 DEA983028:DEA983030 DNW983028:DNW983030 DXS983028:DXS983030 EHO983028:EHO983030 ERK983028:ERK983030 FBG983028:FBG983030 FLC983028:FLC983030 FUY983028:FUY983030 GEU983028:GEU983030 GOQ983028:GOQ983030 GYM983028:GYM983030 HII983028:HII983030 HSE983028:HSE983030 ICA983028:ICA983030 ILW983028:ILW983030 IVS983028:IVS983030 JFO983028:JFO983030 JPK983028:JPK983030 JZG983028:JZG983030 KJC983028:KJC983030 KSY983028:KSY983030 LCU983028:LCU983030 LMQ983028:LMQ983030 LWM983028:LWM983030 MGI983028:MGI983030 MQE983028:MQE983030 NAA983028:NAA983030 NJW983028:NJW983030 NTS983028:NTS983030 ODO983028:ODO983030 ONK983028:ONK983030 OXG983028:OXG983030 PHC983028:PHC983030 PQY983028:PQY983030 QAU983028:QAU983030 QKQ983028:QKQ983030 QUM983028:QUM983030 REI983028:REI983030 ROE983028:ROE983030 RYA983028:RYA983030 SHW983028:SHW983030 SRS983028:SRS983030 TBO983028:TBO983030 TLK983028:TLK983030 TVG983028:TVG983030 UFC983028:UFC983030 UOY983028:UOY983030 UYU983028:UYU983030 VIQ983028:VIQ983030 VSM983028:VSM983030 WCI983028:WCI983030 WME983028:WME983030 WWA983028:WWA983030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6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82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618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54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90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26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62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98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34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70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906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42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78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514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50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4 JO65518 TK65518 ADG65518 ANC65518 AWY65518 BGU65518 BQQ65518 CAM65518 CKI65518 CUE65518 DEA65518 DNW65518 DXS65518 EHO65518 ERK65518 FBG65518 FLC65518 FUY65518 GEU65518 GOQ65518 GYM65518 HII65518 HSE65518 ICA65518 ILW65518 IVS65518 JFO65518 JPK65518 JZG65518 KJC65518 KSY65518 LCU65518 LMQ65518 LWM65518 MGI65518 MQE65518 NAA65518 NJW65518 NTS65518 ODO65518 ONK65518 OXG65518 PHC65518 PQY65518 QAU65518 QKQ65518 QUM65518 REI65518 ROE65518 RYA65518 SHW65518 SRS65518 TBO65518 TLK65518 TVG65518 UFC65518 UOY65518 UYU65518 VIQ65518 VSM65518 WCI65518 WME65518 WWA65518 S131080 JO131054 TK131054 ADG131054 ANC131054 AWY131054 BGU131054 BQQ131054 CAM131054 CKI131054 CUE131054 DEA131054 DNW131054 DXS131054 EHO131054 ERK131054 FBG131054 FLC131054 FUY131054 GEU131054 GOQ131054 GYM131054 HII131054 HSE131054 ICA131054 ILW131054 IVS131054 JFO131054 JPK131054 JZG131054 KJC131054 KSY131054 LCU131054 LMQ131054 LWM131054 MGI131054 MQE131054 NAA131054 NJW131054 NTS131054 ODO131054 ONK131054 OXG131054 PHC131054 PQY131054 QAU131054 QKQ131054 QUM131054 REI131054 ROE131054 RYA131054 SHW131054 SRS131054 TBO131054 TLK131054 TVG131054 UFC131054 UOY131054 UYU131054 VIQ131054 VSM131054 WCI131054 WME131054 WWA131054 S196616 JO196590 TK196590 ADG196590 ANC196590 AWY196590 BGU196590 BQQ196590 CAM196590 CKI196590 CUE196590 DEA196590 DNW196590 DXS196590 EHO196590 ERK196590 FBG196590 FLC196590 FUY196590 GEU196590 GOQ196590 GYM196590 HII196590 HSE196590 ICA196590 ILW196590 IVS196590 JFO196590 JPK196590 JZG196590 KJC196590 KSY196590 LCU196590 LMQ196590 LWM196590 MGI196590 MQE196590 NAA196590 NJW196590 NTS196590 ODO196590 ONK196590 OXG196590 PHC196590 PQY196590 QAU196590 QKQ196590 QUM196590 REI196590 ROE196590 RYA196590 SHW196590 SRS196590 TBO196590 TLK196590 TVG196590 UFC196590 UOY196590 UYU196590 VIQ196590 VSM196590 WCI196590 WME196590 WWA196590 S262152 JO262126 TK262126 ADG262126 ANC262126 AWY262126 BGU262126 BQQ262126 CAM262126 CKI262126 CUE262126 DEA262126 DNW262126 DXS262126 EHO262126 ERK262126 FBG262126 FLC262126 FUY262126 GEU262126 GOQ262126 GYM262126 HII262126 HSE262126 ICA262126 ILW262126 IVS262126 JFO262126 JPK262126 JZG262126 KJC262126 KSY262126 LCU262126 LMQ262126 LWM262126 MGI262126 MQE262126 NAA262126 NJW262126 NTS262126 ODO262126 ONK262126 OXG262126 PHC262126 PQY262126 QAU262126 QKQ262126 QUM262126 REI262126 ROE262126 RYA262126 SHW262126 SRS262126 TBO262126 TLK262126 TVG262126 UFC262126 UOY262126 UYU262126 VIQ262126 VSM262126 WCI262126 WME262126 WWA262126 S327688 JO327662 TK327662 ADG327662 ANC327662 AWY327662 BGU327662 BQQ327662 CAM327662 CKI327662 CUE327662 DEA327662 DNW327662 DXS327662 EHO327662 ERK327662 FBG327662 FLC327662 FUY327662 GEU327662 GOQ327662 GYM327662 HII327662 HSE327662 ICA327662 ILW327662 IVS327662 JFO327662 JPK327662 JZG327662 KJC327662 KSY327662 LCU327662 LMQ327662 LWM327662 MGI327662 MQE327662 NAA327662 NJW327662 NTS327662 ODO327662 ONK327662 OXG327662 PHC327662 PQY327662 QAU327662 QKQ327662 QUM327662 REI327662 ROE327662 RYA327662 SHW327662 SRS327662 TBO327662 TLK327662 TVG327662 UFC327662 UOY327662 UYU327662 VIQ327662 VSM327662 WCI327662 WME327662 WWA327662 S393224 JO393198 TK393198 ADG393198 ANC393198 AWY393198 BGU393198 BQQ393198 CAM393198 CKI393198 CUE393198 DEA393198 DNW393198 DXS393198 EHO393198 ERK393198 FBG393198 FLC393198 FUY393198 GEU393198 GOQ393198 GYM393198 HII393198 HSE393198 ICA393198 ILW393198 IVS393198 JFO393198 JPK393198 JZG393198 KJC393198 KSY393198 LCU393198 LMQ393198 LWM393198 MGI393198 MQE393198 NAA393198 NJW393198 NTS393198 ODO393198 ONK393198 OXG393198 PHC393198 PQY393198 QAU393198 QKQ393198 QUM393198 REI393198 ROE393198 RYA393198 SHW393198 SRS393198 TBO393198 TLK393198 TVG393198 UFC393198 UOY393198 UYU393198 VIQ393198 VSM393198 WCI393198 WME393198 WWA393198 S458760 JO458734 TK458734 ADG458734 ANC458734 AWY458734 BGU458734 BQQ458734 CAM458734 CKI458734 CUE458734 DEA458734 DNW458734 DXS458734 EHO458734 ERK458734 FBG458734 FLC458734 FUY458734 GEU458734 GOQ458734 GYM458734 HII458734 HSE458734 ICA458734 ILW458734 IVS458734 JFO458734 JPK458734 JZG458734 KJC458734 KSY458734 LCU458734 LMQ458734 LWM458734 MGI458734 MQE458734 NAA458734 NJW458734 NTS458734 ODO458734 ONK458734 OXG458734 PHC458734 PQY458734 QAU458734 QKQ458734 QUM458734 REI458734 ROE458734 RYA458734 SHW458734 SRS458734 TBO458734 TLK458734 TVG458734 UFC458734 UOY458734 UYU458734 VIQ458734 VSM458734 WCI458734 WME458734 WWA458734 S524296 JO524270 TK524270 ADG524270 ANC524270 AWY524270 BGU524270 BQQ524270 CAM524270 CKI524270 CUE524270 DEA524270 DNW524270 DXS524270 EHO524270 ERK524270 FBG524270 FLC524270 FUY524270 GEU524270 GOQ524270 GYM524270 HII524270 HSE524270 ICA524270 ILW524270 IVS524270 JFO524270 JPK524270 JZG524270 KJC524270 KSY524270 LCU524270 LMQ524270 LWM524270 MGI524270 MQE524270 NAA524270 NJW524270 NTS524270 ODO524270 ONK524270 OXG524270 PHC524270 PQY524270 QAU524270 QKQ524270 QUM524270 REI524270 ROE524270 RYA524270 SHW524270 SRS524270 TBO524270 TLK524270 TVG524270 UFC524270 UOY524270 UYU524270 VIQ524270 VSM524270 WCI524270 WME524270 WWA524270 S589832 JO589806 TK589806 ADG589806 ANC589806 AWY589806 BGU589806 BQQ589806 CAM589806 CKI589806 CUE589806 DEA589806 DNW589806 DXS589806 EHO589806 ERK589806 FBG589806 FLC589806 FUY589806 GEU589806 GOQ589806 GYM589806 HII589806 HSE589806 ICA589806 ILW589806 IVS589806 JFO589806 JPK589806 JZG589806 KJC589806 KSY589806 LCU589806 LMQ589806 LWM589806 MGI589806 MQE589806 NAA589806 NJW589806 NTS589806 ODO589806 ONK589806 OXG589806 PHC589806 PQY589806 QAU589806 QKQ589806 QUM589806 REI589806 ROE589806 RYA589806 SHW589806 SRS589806 TBO589806 TLK589806 TVG589806 UFC589806 UOY589806 UYU589806 VIQ589806 VSM589806 WCI589806 WME589806 WWA589806 S655368 JO655342 TK655342 ADG655342 ANC655342 AWY655342 BGU655342 BQQ655342 CAM655342 CKI655342 CUE655342 DEA655342 DNW655342 DXS655342 EHO655342 ERK655342 FBG655342 FLC655342 FUY655342 GEU655342 GOQ655342 GYM655342 HII655342 HSE655342 ICA655342 ILW655342 IVS655342 JFO655342 JPK655342 JZG655342 KJC655342 KSY655342 LCU655342 LMQ655342 LWM655342 MGI655342 MQE655342 NAA655342 NJW655342 NTS655342 ODO655342 ONK655342 OXG655342 PHC655342 PQY655342 QAU655342 QKQ655342 QUM655342 REI655342 ROE655342 RYA655342 SHW655342 SRS655342 TBO655342 TLK655342 TVG655342 UFC655342 UOY655342 UYU655342 VIQ655342 VSM655342 WCI655342 WME655342 WWA655342 S720904 JO720878 TK720878 ADG720878 ANC720878 AWY720878 BGU720878 BQQ720878 CAM720878 CKI720878 CUE720878 DEA720878 DNW720878 DXS720878 EHO720878 ERK720878 FBG720878 FLC720878 FUY720878 GEU720878 GOQ720878 GYM720878 HII720878 HSE720878 ICA720878 ILW720878 IVS720878 JFO720878 JPK720878 JZG720878 KJC720878 KSY720878 LCU720878 LMQ720878 LWM720878 MGI720878 MQE720878 NAA720878 NJW720878 NTS720878 ODO720878 ONK720878 OXG720878 PHC720878 PQY720878 QAU720878 QKQ720878 QUM720878 REI720878 ROE720878 RYA720878 SHW720878 SRS720878 TBO720878 TLK720878 TVG720878 UFC720878 UOY720878 UYU720878 VIQ720878 VSM720878 WCI720878 WME720878 WWA720878 S786440 JO786414 TK786414 ADG786414 ANC786414 AWY786414 BGU786414 BQQ786414 CAM786414 CKI786414 CUE786414 DEA786414 DNW786414 DXS786414 EHO786414 ERK786414 FBG786414 FLC786414 FUY786414 GEU786414 GOQ786414 GYM786414 HII786414 HSE786414 ICA786414 ILW786414 IVS786414 JFO786414 JPK786414 JZG786414 KJC786414 KSY786414 LCU786414 LMQ786414 LWM786414 MGI786414 MQE786414 NAA786414 NJW786414 NTS786414 ODO786414 ONK786414 OXG786414 PHC786414 PQY786414 QAU786414 QKQ786414 QUM786414 REI786414 ROE786414 RYA786414 SHW786414 SRS786414 TBO786414 TLK786414 TVG786414 UFC786414 UOY786414 UYU786414 VIQ786414 VSM786414 WCI786414 WME786414 WWA786414 S851976 JO851950 TK851950 ADG851950 ANC851950 AWY851950 BGU851950 BQQ851950 CAM851950 CKI851950 CUE851950 DEA851950 DNW851950 DXS851950 EHO851950 ERK851950 FBG851950 FLC851950 FUY851950 GEU851950 GOQ851950 GYM851950 HII851950 HSE851950 ICA851950 ILW851950 IVS851950 JFO851950 JPK851950 JZG851950 KJC851950 KSY851950 LCU851950 LMQ851950 LWM851950 MGI851950 MQE851950 NAA851950 NJW851950 NTS851950 ODO851950 ONK851950 OXG851950 PHC851950 PQY851950 QAU851950 QKQ851950 QUM851950 REI851950 ROE851950 RYA851950 SHW851950 SRS851950 TBO851950 TLK851950 TVG851950 UFC851950 UOY851950 UYU851950 VIQ851950 VSM851950 WCI851950 WME851950 WWA851950 S917512 JO917486 TK917486 ADG917486 ANC917486 AWY917486 BGU917486 BQQ917486 CAM917486 CKI917486 CUE917486 DEA917486 DNW917486 DXS917486 EHO917486 ERK917486 FBG917486 FLC917486 FUY917486 GEU917486 GOQ917486 GYM917486 HII917486 HSE917486 ICA917486 ILW917486 IVS917486 JFO917486 JPK917486 JZG917486 KJC917486 KSY917486 LCU917486 LMQ917486 LWM917486 MGI917486 MQE917486 NAA917486 NJW917486 NTS917486 ODO917486 ONK917486 OXG917486 PHC917486 PQY917486 QAU917486 QKQ917486 QUM917486 REI917486 ROE917486 RYA917486 SHW917486 SRS917486 TBO917486 TLK917486 TVG917486 UFC917486 UOY917486 UYU917486 VIQ917486 VSM917486 WCI917486 WME917486 WWA917486 S983048 JO983022 TK983022 ADG983022 ANC983022 AWY983022 BGU983022 BQQ983022 CAM983022 CKI983022 CUE983022 DEA983022 DNW983022 DXS983022 EHO983022 ERK983022 FBG983022 FLC983022 FUY983022 GEU983022 GOQ983022 GYM983022 HII983022 HSE983022 ICA983022 ILW983022 IVS983022 JFO983022 JPK983022 JZG983022 KJC983022 KSY983022 LCU983022 LMQ983022 LWM983022 MGI983022 MQE983022 NAA983022 NJW983022 NTS983022 ODO983022 ONK983022 OXG983022 PHC983022 PQY983022 QAU983022 QKQ983022 QUM983022 REI983022 ROE983022 RYA983022 SHW983022 SRS983022 TBO983022 TLK983022 TVG983022 UFC983022 UOY983022 UYU983022 VIQ983022 VSM983022 WCI983022 WME983022 WWA983022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48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84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620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56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92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28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64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300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36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72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908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44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80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516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52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JO20:JO21 TK20:TK21 ADG20:ADG21 ANC20:ANC21 AWY20:AWY21 BGU20:BGU21 BQQ20:BQQ21 CAM20:CAM21 CKI20:CKI21 CUE20:CUE21 DEA20:DEA21 DNW20:DNW21 DXS20:DXS21 EHO20:EHO21 ERK20:ERK21 FBG20:FBG21 FLC20:FLC21 FUY20:FUY21 GEU20:GEU21 GOQ20:GOQ21 GYM20:GYM21 HII20:HII21 HSE20:HSE21 ICA20:ICA21 ILW20:ILW21 IVS20:IVS21 JFO20:JFO21 JPK20:JPK21 JZG20:JZG21 KJC20:KJC21 KSY20:KSY21 LCU20:LCU21 LMQ20:LMQ21 LWM20:LWM21 MGI20:MGI21 MQE20:MQE21 NAA20:NAA21 NJW20:NJW21 NTS20:NTS21 ODO20:ODO21 ONK20:ONK21 OXG20:OXG21 PHC20:PHC21 PQY20:PQY21 QAU20:QAU21 QKQ20:QKQ21 QUM20:QUM21 REI20:REI21 ROE20:ROE21 RYA20:RYA21 SHW20:SHW21 SRS20:SRS21 TBO20:TBO21 TLK20:TLK21 TVG20:TVG21 UFC20:UFC21 UOY20:UOY21 UYU20:UYU21 VIQ20:VIQ21 VSM20:VSM21 WCI20:WCI21 WME20:WME21 WWA20:WWA21 S65554:S65555 JO65528:JO65529 TK65528:TK65529 ADG65528:ADG65529 ANC65528:ANC65529 AWY65528:AWY65529 BGU65528:BGU65529 BQQ65528:BQQ65529 CAM65528:CAM65529 CKI65528:CKI65529 CUE65528:CUE65529 DEA65528:DEA65529 DNW65528:DNW65529 DXS65528:DXS65529 EHO65528:EHO65529 ERK65528:ERK65529 FBG65528:FBG65529 FLC65528:FLC65529 FUY65528:FUY65529 GEU65528:GEU65529 GOQ65528:GOQ65529 GYM65528:GYM65529 HII65528:HII65529 HSE65528:HSE65529 ICA65528:ICA65529 ILW65528:ILW65529 IVS65528:IVS65529 JFO65528:JFO65529 JPK65528:JPK65529 JZG65528:JZG65529 KJC65528:KJC65529 KSY65528:KSY65529 LCU65528:LCU65529 LMQ65528:LMQ65529 LWM65528:LWM65529 MGI65528:MGI65529 MQE65528:MQE65529 NAA65528:NAA65529 NJW65528:NJW65529 NTS65528:NTS65529 ODO65528:ODO65529 ONK65528:ONK65529 OXG65528:OXG65529 PHC65528:PHC65529 PQY65528:PQY65529 QAU65528:QAU65529 QKQ65528:QKQ65529 QUM65528:QUM65529 REI65528:REI65529 ROE65528:ROE65529 RYA65528:RYA65529 SHW65528:SHW65529 SRS65528:SRS65529 TBO65528:TBO65529 TLK65528:TLK65529 TVG65528:TVG65529 UFC65528:UFC65529 UOY65528:UOY65529 UYU65528:UYU65529 VIQ65528:VIQ65529 VSM65528:VSM65529 WCI65528:WCI65529 WME65528:WME65529 WWA65528:WWA65529 S131090:S131091 JO131064:JO131065 TK131064:TK131065 ADG131064:ADG131065 ANC131064:ANC131065 AWY131064:AWY131065 BGU131064:BGU131065 BQQ131064:BQQ131065 CAM131064:CAM131065 CKI131064:CKI131065 CUE131064:CUE131065 DEA131064:DEA131065 DNW131064:DNW131065 DXS131064:DXS131065 EHO131064:EHO131065 ERK131064:ERK131065 FBG131064:FBG131065 FLC131064:FLC131065 FUY131064:FUY131065 GEU131064:GEU131065 GOQ131064:GOQ131065 GYM131064:GYM131065 HII131064:HII131065 HSE131064:HSE131065 ICA131064:ICA131065 ILW131064:ILW131065 IVS131064:IVS131065 JFO131064:JFO131065 JPK131064:JPK131065 JZG131064:JZG131065 KJC131064:KJC131065 KSY131064:KSY131065 LCU131064:LCU131065 LMQ131064:LMQ131065 LWM131064:LWM131065 MGI131064:MGI131065 MQE131064:MQE131065 NAA131064:NAA131065 NJW131064:NJW131065 NTS131064:NTS131065 ODO131064:ODO131065 ONK131064:ONK131065 OXG131064:OXG131065 PHC131064:PHC131065 PQY131064:PQY131065 QAU131064:QAU131065 QKQ131064:QKQ131065 QUM131064:QUM131065 REI131064:REI131065 ROE131064:ROE131065 RYA131064:RYA131065 SHW131064:SHW131065 SRS131064:SRS131065 TBO131064:TBO131065 TLK131064:TLK131065 TVG131064:TVG131065 UFC131064:UFC131065 UOY131064:UOY131065 UYU131064:UYU131065 VIQ131064:VIQ131065 VSM131064:VSM131065 WCI131064:WCI131065 WME131064:WME131065 WWA131064:WWA131065 S196626:S196627 JO196600:JO196601 TK196600:TK196601 ADG196600:ADG196601 ANC196600:ANC196601 AWY196600:AWY196601 BGU196600:BGU196601 BQQ196600:BQQ196601 CAM196600:CAM196601 CKI196600:CKI196601 CUE196600:CUE196601 DEA196600:DEA196601 DNW196600:DNW196601 DXS196600:DXS196601 EHO196600:EHO196601 ERK196600:ERK196601 FBG196600:FBG196601 FLC196600:FLC196601 FUY196600:FUY196601 GEU196600:GEU196601 GOQ196600:GOQ196601 GYM196600:GYM196601 HII196600:HII196601 HSE196600:HSE196601 ICA196600:ICA196601 ILW196600:ILW196601 IVS196600:IVS196601 JFO196600:JFO196601 JPK196600:JPK196601 JZG196600:JZG196601 KJC196600:KJC196601 KSY196600:KSY196601 LCU196600:LCU196601 LMQ196600:LMQ196601 LWM196600:LWM196601 MGI196600:MGI196601 MQE196600:MQE196601 NAA196600:NAA196601 NJW196600:NJW196601 NTS196600:NTS196601 ODO196600:ODO196601 ONK196600:ONK196601 OXG196600:OXG196601 PHC196600:PHC196601 PQY196600:PQY196601 QAU196600:QAU196601 QKQ196600:QKQ196601 QUM196600:QUM196601 REI196600:REI196601 ROE196600:ROE196601 RYA196600:RYA196601 SHW196600:SHW196601 SRS196600:SRS196601 TBO196600:TBO196601 TLK196600:TLK196601 TVG196600:TVG196601 UFC196600:UFC196601 UOY196600:UOY196601 UYU196600:UYU196601 VIQ196600:VIQ196601 VSM196600:VSM196601 WCI196600:WCI196601 WME196600:WME196601 WWA196600:WWA196601 S262162:S262163 JO262136:JO262137 TK262136:TK262137 ADG262136:ADG262137 ANC262136:ANC262137 AWY262136:AWY262137 BGU262136:BGU262137 BQQ262136:BQQ262137 CAM262136:CAM262137 CKI262136:CKI262137 CUE262136:CUE262137 DEA262136:DEA262137 DNW262136:DNW262137 DXS262136:DXS262137 EHO262136:EHO262137 ERK262136:ERK262137 FBG262136:FBG262137 FLC262136:FLC262137 FUY262136:FUY262137 GEU262136:GEU262137 GOQ262136:GOQ262137 GYM262136:GYM262137 HII262136:HII262137 HSE262136:HSE262137 ICA262136:ICA262137 ILW262136:ILW262137 IVS262136:IVS262137 JFO262136:JFO262137 JPK262136:JPK262137 JZG262136:JZG262137 KJC262136:KJC262137 KSY262136:KSY262137 LCU262136:LCU262137 LMQ262136:LMQ262137 LWM262136:LWM262137 MGI262136:MGI262137 MQE262136:MQE262137 NAA262136:NAA262137 NJW262136:NJW262137 NTS262136:NTS262137 ODO262136:ODO262137 ONK262136:ONK262137 OXG262136:OXG262137 PHC262136:PHC262137 PQY262136:PQY262137 QAU262136:QAU262137 QKQ262136:QKQ262137 QUM262136:QUM262137 REI262136:REI262137 ROE262136:ROE262137 RYA262136:RYA262137 SHW262136:SHW262137 SRS262136:SRS262137 TBO262136:TBO262137 TLK262136:TLK262137 TVG262136:TVG262137 UFC262136:UFC262137 UOY262136:UOY262137 UYU262136:UYU262137 VIQ262136:VIQ262137 VSM262136:VSM262137 WCI262136:WCI262137 WME262136:WME262137 WWA262136:WWA262137 S327698:S327699 JO327672:JO327673 TK327672:TK327673 ADG327672:ADG327673 ANC327672:ANC327673 AWY327672:AWY327673 BGU327672:BGU327673 BQQ327672:BQQ327673 CAM327672:CAM327673 CKI327672:CKI327673 CUE327672:CUE327673 DEA327672:DEA327673 DNW327672:DNW327673 DXS327672:DXS327673 EHO327672:EHO327673 ERK327672:ERK327673 FBG327672:FBG327673 FLC327672:FLC327673 FUY327672:FUY327673 GEU327672:GEU327673 GOQ327672:GOQ327673 GYM327672:GYM327673 HII327672:HII327673 HSE327672:HSE327673 ICA327672:ICA327673 ILW327672:ILW327673 IVS327672:IVS327673 JFO327672:JFO327673 JPK327672:JPK327673 JZG327672:JZG327673 KJC327672:KJC327673 KSY327672:KSY327673 LCU327672:LCU327673 LMQ327672:LMQ327673 LWM327672:LWM327673 MGI327672:MGI327673 MQE327672:MQE327673 NAA327672:NAA327673 NJW327672:NJW327673 NTS327672:NTS327673 ODO327672:ODO327673 ONK327672:ONK327673 OXG327672:OXG327673 PHC327672:PHC327673 PQY327672:PQY327673 QAU327672:QAU327673 QKQ327672:QKQ327673 QUM327672:QUM327673 REI327672:REI327673 ROE327672:ROE327673 RYA327672:RYA327673 SHW327672:SHW327673 SRS327672:SRS327673 TBO327672:TBO327673 TLK327672:TLK327673 TVG327672:TVG327673 UFC327672:UFC327673 UOY327672:UOY327673 UYU327672:UYU327673 VIQ327672:VIQ327673 VSM327672:VSM327673 WCI327672:WCI327673 WME327672:WME327673 WWA327672:WWA327673 S393234:S393235 JO393208:JO393209 TK393208:TK393209 ADG393208:ADG393209 ANC393208:ANC393209 AWY393208:AWY393209 BGU393208:BGU393209 BQQ393208:BQQ393209 CAM393208:CAM393209 CKI393208:CKI393209 CUE393208:CUE393209 DEA393208:DEA393209 DNW393208:DNW393209 DXS393208:DXS393209 EHO393208:EHO393209 ERK393208:ERK393209 FBG393208:FBG393209 FLC393208:FLC393209 FUY393208:FUY393209 GEU393208:GEU393209 GOQ393208:GOQ393209 GYM393208:GYM393209 HII393208:HII393209 HSE393208:HSE393209 ICA393208:ICA393209 ILW393208:ILW393209 IVS393208:IVS393209 JFO393208:JFO393209 JPK393208:JPK393209 JZG393208:JZG393209 KJC393208:KJC393209 KSY393208:KSY393209 LCU393208:LCU393209 LMQ393208:LMQ393209 LWM393208:LWM393209 MGI393208:MGI393209 MQE393208:MQE393209 NAA393208:NAA393209 NJW393208:NJW393209 NTS393208:NTS393209 ODO393208:ODO393209 ONK393208:ONK393209 OXG393208:OXG393209 PHC393208:PHC393209 PQY393208:PQY393209 QAU393208:QAU393209 QKQ393208:QKQ393209 QUM393208:QUM393209 REI393208:REI393209 ROE393208:ROE393209 RYA393208:RYA393209 SHW393208:SHW393209 SRS393208:SRS393209 TBO393208:TBO393209 TLK393208:TLK393209 TVG393208:TVG393209 UFC393208:UFC393209 UOY393208:UOY393209 UYU393208:UYU393209 VIQ393208:VIQ393209 VSM393208:VSM393209 WCI393208:WCI393209 WME393208:WME393209 WWA393208:WWA393209 S458770:S458771 JO458744:JO458745 TK458744:TK458745 ADG458744:ADG458745 ANC458744:ANC458745 AWY458744:AWY458745 BGU458744:BGU458745 BQQ458744:BQQ458745 CAM458744:CAM458745 CKI458744:CKI458745 CUE458744:CUE458745 DEA458744:DEA458745 DNW458744:DNW458745 DXS458744:DXS458745 EHO458744:EHO458745 ERK458744:ERK458745 FBG458744:FBG458745 FLC458744:FLC458745 FUY458744:FUY458745 GEU458744:GEU458745 GOQ458744:GOQ458745 GYM458744:GYM458745 HII458744:HII458745 HSE458744:HSE458745 ICA458744:ICA458745 ILW458744:ILW458745 IVS458744:IVS458745 JFO458744:JFO458745 JPK458744:JPK458745 JZG458744:JZG458745 KJC458744:KJC458745 KSY458744:KSY458745 LCU458744:LCU458745 LMQ458744:LMQ458745 LWM458744:LWM458745 MGI458744:MGI458745 MQE458744:MQE458745 NAA458744:NAA458745 NJW458744:NJW458745 NTS458744:NTS458745 ODO458744:ODO458745 ONK458744:ONK458745 OXG458744:OXG458745 PHC458744:PHC458745 PQY458744:PQY458745 QAU458744:QAU458745 QKQ458744:QKQ458745 QUM458744:QUM458745 REI458744:REI458745 ROE458744:ROE458745 RYA458744:RYA458745 SHW458744:SHW458745 SRS458744:SRS458745 TBO458744:TBO458745 TLK458744:TLK458745 TVG458744:TVG458745 UFC458744:UFC458745 UOY458744:UOY458745 UYU458744:UYU458745 VIQ458744:VIQ458745 VSM458744:VSM458745 WCI458744:WCI458745 WME458744:WME458745 WWA458744:WWA458745 S524306:S524307 JO524280:JO524281 TK524280:TK524281 ADG524280:ADG524281 ANC524280:ANC524281 AWY524280:AWY524281 BGU524280:BGU524281 BQQ524280:BQQ524281 CAM524280:CAM524281 CKI524280:CKI524281 CUE524280:CUE524281 DEA524280:DEA524281 DNW524280:DNW524281 DXS524280:DXS524281 EHO524280:EHO524281 ERK524280:ERK524281 FBG524280:FBG524281 FLC524280:FLC524281 FUY524280:FUY524281 GEU524280:GEU524281 GOQ524280:GOQ524281 GYM524280:GYM524281 HII524280:HII524281 HSE524280:HSE524281 ICA524280:ICA524281 ILW524280:ILW524281 IVS524280:IVS524281 JFO524280:JFO524281 JPK524280:JPK524281 JZG524280:JZG524281 KJC524280:KJC524281 KSY524280:KSY524281 LCU524280:LCU524281 LMQ524280:LMQ524281 LWM524280:LWM524281 MGI524280:MGI524281 MQE524280:MQE524281 NAA524280:NAA524281 NJW524280:NJW524281 NTS524280:NTS524281 ODO524280:ODO524281 ONK524280:ONK524281 OXG524280:OXG524281 PHC524280:PHC524281 PQY524280:PQY524281 QAU524280:QAU524281 QKQ524280:QKQ524281 QUM524280:QUM524281 REI524280:REI524281 ROE524280:ROE524281 RYA524280:RYA524281 SHW524280:SHW524281 SRS524280:SRS524281 TBO524280:TBO524281 TLK524280:TLK524281 TVG524280:TVG524281 UFC524280:UFC524281 UOY524280:UOY524281 UYU524280:UYU524281 VIQ524280:VIQ524281 VSM524280:VSM524281 WCI524280:WCI524281 WME524280:WME524281 WWA524280:WWA524281 S589842:S589843 JO589816:JO589817 TK589816:TK589817 ADG589816:ADG589817 ANC589816:ANC589817 AWY589816:AWY589817 BGU589816:BGU589817 BQQ589816:BQQ589817 CAM589816:CAM589817 CKI589816:CKI589817 CUE589816:CUE589817 DEA589816:DEA589817 DNW589816:DNW589817 DXS589816:DXS589817 EHO589816:EHO589817 ERK589816:ERK589817 FBG589816:FBG589817 FLC589816:FLC589817 FUY589816:FUY589817 GEU589816:GEU589817 GOQ589816:GOQ589817 GYM589816:GYM589817 HII589816:HII589817 HSE589816:HSE589817 ICA589816:ICA589817 ILW589816:ILW589817 IVS589816:IVS589817 JFO589816:JFO589817 JPK589816:JPK589817 JZG589816:JZG589817 KJC589816:KJC589817 KSY589816:KSY589817 LCU589816:LCU589817 LMQ589816:LMQ589817 LWM589816:LWM589817 MGI589816:MGI589817 MQE589816:MQE589817 NAA589816:NAA589817 NJW589816:NJW589817 NTS589816:NTS589817 ODO589816:ODO589817 ONK589816:ONK589817 OXG589816:OXG589817 PHC589816:PHC589817 PQY589816:PQY589817 QAU589816:QAU589817 QKQ589816:QKQ589817 QUM589816:QUM589817 REI589816:REI589817 ROE589816:ROE589817 RYA589816:RYA589817 SHW589816:SHW589817 SRS589816:SRS589817 TBO589816:TBO589817 TLK589816:TLK589817 TVG589816:TVG589817 UFC589816:UFC589817 UOY589816:UOY589817 UYU589816:UYU589817 VIQ589816:VIQ589817 VSM589816:VSM589817 WCI589816:WCI589817 WME589816:WME589817 WWA589816:WWA589817 S655378:S655379 JO655352:JO655353 TK655352:TK655353 ADG655352:ADG655353 ANC655352:ANC655353 AWY655352:AWY655353 BGU655352:BGU655353 BQQ655352:BQQ655353 CAM655352:CAM655353 CKI655352:CKI655353 CUE655352:CUE655353 DEA655352:DEA655353 DNW655352:DNW655353 DXS655352:DXS655353 EHO655352:EHO655353 ERK655352:ERK655353 FBG655352:FBG655353 FLC655352:FLC655353 FUY655352:FUY655353 GEU655352:GEU655353 GOQ655352:GOQ655353 GYM655352:GYM655353 HII655352:HII655353 HSE655352:HSE655353 ICA655352:ICA655353 ILW655352:ILW655353 IVS655352:IVS655353 JFO655352:JFO655353 JPK655352:JPK655353 JZG655352:JZG655353 KJC655352:KJC655353 KSY655352:KSY655353 LCU655352:LCU655353 LMQ655352:LMQ655353 LWM655352:LWM655353 MGI655352:MGI655353 MQE655352:MQE655353 NAA655352:NAA655353 NJW655352:NJW655353 NTS655352:NTS655353 ODO655352:ODO655353 ONK655352:ONK655353 OXG655352:OXG655353 PHC655352:PHC655353 PQY655352:PQY655353 QAU655352:QAU655353 QKQ655352:QKQ655353 QUM655352:QUM655353 REI655352:REI655353 ROE655352:ROE655353 RYA655352:RYA655353 SHW655352:SHW655353 SRS655352:SRS655353 TBO655352:TBO655353 TLK655352:TLK655353 TVG655352:TVG655353 UFC655352:UFC655353 UOY655352:UOY655353 UYU655352:UYU655353 VIQ655352:VIQ655353 VSM655352:VSM655353 WCI655352:WCI655353 WME655352:WME655353 WWA655352:WWA655353 S720914:S720915 JO720888:JO720889 TK720888:TK720889 ADG720888:ADG720889 ANC720888:ANC720889 AWY720888:AWY720889 BGU720888:BGU720889 BQQ720888:BQQ720889 CAM720888:CAM720889 CKI720888:CKI720889 CUE720888:CUE720889 DEA720888:DEA720889 DNW720888:DNW720889 DXS720888:DXS720889 EHO720888:EHO720889 ERK720888:ERK720889 FBG720888:FBG720889 FLC720888:FLC720889 FUY720888:FUY720889 GEU720888:GEU720889 GOQ720888:GOQ720889 GYM720888:GYM720889 HII720888:HII720889 HSE720888:HSE720889 ICA720888:ICA720889 ILW720888:ILW720889 IVS720888:IVS720889 JFO720888:JFO720889 JPK720888:JPK720889 JZG720888:JZG720889 KJC720888:KJC720889 KSY720888:KSY720889 LCU720888:LCU720889 LMQ720888:LMQ720889 LWM720888:LWM720889 MGI720888:MGI720889 MQE720888:MQE720889 NAA720888:NAA720889 NJW720888:NJW720889 NTS720888:NTS720889 ODO720888:ODO720889 ONK720888:ONK720889 OXG720888:OXG720889 PHC720888:PHC720889 PQY720888:PQY720889 QAU720888:QAU720889 QKQ720888:QKQ720889 QUM720888:QUM720889 REI720888:REI720889 ROE720888:ROE720889 RYA720888:RYA720889 SHW720888:SHW720889 SRS720888:SRS720889 TBO720888:TBO720889 TLK720888:TLK720889 TVG720888:TVG720889 UFC720888:UFC720889 UOY720888:UOY720889 UYU720888:UYU720889 VIQ720888:VIQ720889 VSM720888:VSM720889 WCI720888:WCI720889 WME720888:WME720889 WWA720888:WWA720889 S786450:S786451 JO786424:JO786425 TK786424:TK786425 ADG786424:ADG786425 ANC786424:ANC786425 AWY786424:AWY786425 BGU786424:BGU786425 BQQ786424:BQQ786425 CAM786424:CAM786425 CKI786424:CKI786425 CUE786424:CUE786425 DEA786424:DEA786425 DNW786424:DNW786425 DXS786424:DXS786425 EHO786424:EHO786425 ERK786424:ERK786425 FBG786424:FBG786425 FLC786424:FLC786425 FUY786424:FUY786425 GEU786424:GEU786425 GOQ786424:GOQ786425 GYM786424:GYM786425 HII786424:HII786425 HSE786424:HSE786425 ICA786424:ICA786425 ILW786424:ILW786425 IVS786424:IVS786425 JFO786424:JFO786425 JPK786424:JPK786425 JZG786424:JZG786425 KJC786424:KJC786425 KSY786424:KSY786425 LCU786424:LCU786425 LMQ786424:LMQ786425 LWM786424:LWM786425 MGI786424:MGI786425 MQE786424:MQE786425 NAA786424:NAA786425 NJW786424:NJW786425 NTS786424:NTS786425 ODO786424:ODO786425 ONK786424:ONK786425 OXG786424:OXG786425 PHC786424:PHC786425 PQY786424:PQY786425 QAU786424:QAU786425 QKQ786424:QKQ786425 QUM786424:QUM786425 REI786424:REI786425 ROE786424:ROE786425 RYA786424:RYA786425 SHW786424:SHW786425 SRS786424:SRS786425 TBO786424:TBO786425 TLK786424:TLK786425 TVG786424:TVG786425 UFC786424:UFC786425 UOY786424:UOY786425 UYU786424:UYU786425 VIQ786424:VIQ786425 VSM786424:VSM786425 WCI786424:WCI786425 WME786424:WME786425 WWA786424:WWA786425 S851986:S851987 JO851960:JO851961 TK851960:TK851961 ADG851960:ADG851961 ANC851960:ANC851961 AWY851960:AWY851961 BGU851960:BGU851961 BQQ851960:BQQ851961 CAM851960:CAM851961 CKI851960:CKI851961 CUE851960:CUE851961 DEA851960:DEA851961 DNW851960:DNW851961 DXS851960:DXS851961 EHO851960:EHO851961 ERK851960:ERK851961 FBG851960:FBG851961 FLC851960:FLC851961 FUY851960:FUY851961 GEU851960:GEU851961 GOQ851960:GOQ851961 GYM851960:GYM851961 HII851960:HII851961 HSE851960:HSE851961 ICA851960:ICA851961 ILW851960:ILW851961 IVS851960:IVS851961 JFO851960:JFO851961 JPK851960:JPK851961 JZG851960:JZG851961 KJC851960:KJC851961 KSY851960:KSY851961 LCU851960:LCU851961 LMQ851960:LMQ851961 LWM851960:LWM851961 MGI851960:MGI851961 MQE851960:MQE851961 NAA851960:NAA851961 NJW851960:NJW851961 NTS851960:NTS851961 ODO851960:ODO851961 ONK851960:ONK851961 OXG851960:OXG851961 PHC851960:PHC851961 PQY851960:PQY851961 QAU851960:QAU851961 QKQ851960:QKQ851961 QUM851960:QUM851961 REI851960:REI851961 ROE851960:ROE851961 RYA851960:RYA851961 SHW851960:SHW851961 SRS851960:SRS851961 TBO851960:TBO851961 TLK851960:TLK851961 TVG851960:TVG851961 UFC851960:UFC851961 UOY851960:UOY851961 UYU851960:UYU851961 VIQ851960:VIQ851961 VSM851960:VSM851961 WCI851960:WCI851961 WME851960:WME851961 WWA851960:WWA851961 S917522:S917523 JO917496:JO917497 TK917496:TK917497 ADG917496:ADG917497 ANC917496:ANC917497 AWY917496:AWY917497 BGU917496:BGU917497 BQQ917496:BQQ917497 CAM917496:CAM917497 CKI917496:CKI917497 CUE917496:CUE917497 DEA917496:DEA917497 DNW917496:DNW917497 DXS917496:DXS917497 EHO917496:EHO917497 ERK917496:ERK917497 FBG917496:FBG917497 FLC917496:FLC917497 FUY917496:FUY917497 GEU917496:GEU917497 GOQ917496:GOQ917497 GYM917496:GYM917497 HII917496:HII917497 HSE917496:HSE917497 ICA917496:ICA917497 ILW917496:ILW917497 IVS917496:IVS917497 JFO917496:JFO917497 JPK917496:JPK917497 JZG917496:JZG917497 KJC917496:KJC917497 KSY917496:KSY917497 LCU917496:LCU917497 LMQ917496:LMQ917497 LWM917496:LWM917497 MGI917496:MGI917497 MQE917496:MQE917497 NAA917496:NAA917497 NJW917496:NJW917497 NTS917496:NTS917497 ODO917496:ODO917497 ONK917496:ONK917497 OXG917496:OXG917497 PHC917496:PHC917497 PQY917496:PQY917497 QAU917496:QAU917497 QKQ917496:QKQ917497 QUM917496:QUM917497 REI917496:REI917497 ROE917496:ROE917497 RYA917496:RYA917497 SHW917496:SHW917497 SRS917496:SRS917497 TBO917496:TBO917497 TLK917496:TLK917497 TVG917496:TVG917497 UFC917496:UFC917497 UOY917496:UOY917497 UYU917496:UYU917497 VIQ917496:VIQ917497 VSM917496:VSM917497 WCI917496:WCI917497 WME917496:WME917497 WWA917496:WWA917497 S983058:S983059 JO983032:JO983033 TK983032:TK983033 ADG983032:ADG983033 ANC983032:ANC983033 AWY983032:AWY983033 BGU983032:BGU983033 BQQ983032:BQQ983033 CAM983032:CAM983033 CKI983032:CKI983033 CUE983032:CUE983033 DEA983032:DEA983033 DNW983032:DNW983033 DXS983032:DXS983033 EHO983032:EHO983033 ERK983032:ERK983033 FBG983032:FBG983033 FLC983032:FLC983033 FUY983032:FUY983033 GEU983032:GEU983033 GOQ983032:GOQ983033 GYM983032:GYM983033 HII983032:HII983033 HSE983032:HSE983033 ICA983032:ICA983033 ILW983032:ILW983033 IVS983032:IVS983033 JFO983032:JFO983033 JPK983032:JPK983033 JZG983032:JZG983033 KJC983032:KJC983033 KSY983032:KSY983033 LCU983032:LCU983033 LMQ983032:LMQ983033 LWM983032:LWM983033 MGI983032:MGI983033 MQE983032:MQE983033 NAA983032:NAA983033 NJW983032:NJW983033 NTS983032:NTS983033 ODO983032:ODO983033 ONK983032:ONK983033 OXG983032:OXG983033 PHC983032:PHC983033 PQY983032:PQY983033 QAU983032:QAU983033 QKQ983032:QKQ983033 QUM983032:QUM983033 REI983032:REI983033 ROE983032:ROE983033 RYA983032:RYA983033 SHW983032:SHW983033 SRS983032:SRS983033 TBO983032:TBO983033 TLK983032:TLK983033 TVG983032:TVG983033 UFC983032:UFC983033 UOY983032:UOY983033 UYU983032:UYU983033 VIQ983032:VIQ983033 VSM983032:VSM983033 WCI983032:WCI983033 WME983032:WME983033 WWA983032:WWA983033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2 JO65516 TK65516 ADG65516 ANC65516 AWY65516 BGU65516 BQQ65516 CAM65516 CKI65516 CUE65516 DEA65516 DNW65516 DXS65516 EHO65516 ERK65516 FBG65516 FLC65516 FUY65516 GEU65516 GOQ65516 GYM65516 HII65516 HSE65516 ICA65516 ILW65516 IVS65516 JFO65516 JPK65516 JZG65516 KJC65516 KSY65516 LCU65516 LMQ65516 LWM65516 MGI65516 MQE65516 NAA65516 NJW65516 NTS65516 ODO65516 ONK65516 OXG65516 PHC65516 PQY65516 QAU65516 QKQ65516 QUM65516 REI65516 ROE65516 RYA65516 SHW65516 SRS65516 TBO65516 TLK65516 TVG65516 UFC65516 UOY65516 UYU65516 VIQ65516 VSM65516 WCI65516 WME65516 WWA65516 S131078 JO131052 TK131052 ADG131052 ANC131052 AWY131052 BGU131052 BQQ131052 CAM131052 CKI131052 CUE131052 DEA131052 DNW131052 DXS131052 EHO131052 ERK131052 FBG131052 FLC131052 FUY131052 GEU131052 GOQ131052 GYM131052 HII131052 HSE131052 ICA131052 ILW131052 IVS131052 JFO131052 JPK131052 JZG131052 KJC131052 KSY131052 LCU131052 LMQ131052 LWM131052 MGI131052 MQE131052 NAA131052 NJW131052 NTS131052 ODO131052 ONK131052 OXG131052 PHC131052 PQY131052 QAU131052 QKQ131052 QUM131052 REI131052 ROE131052 RYA131052 SHW131052 SRS131052 TBO131052 TLK131052 TVG131052 UFC131052 UOY131052 UYU131052 VIQ131052 VSM131052 WCI131052 WME131052 WWA131052 S196614 JO196588 TK196588 ADG196588 ANC196588 AWY196588 BGU196588 BQQ196588 CAM196588 CKI196588 CUE196588 DEA196588 DNW196588 DXS196588 EHO196588 ERK196588 FBG196588 FLC196588 FUY196588 GEU196588 GOQ196588 GYM196588 HII196588 HSE196588 ICA196588 ILW196588 IVS196588 JFO196588 JPK196588 JZG196588 KJC196588 KSY196588 LCU196588 LMQ196588 LWM196588 MGI196588 MQE196588 NAA196588 NJW196588 NTS196588 ODO196588 ONK196588 OXG196588 PHC196588 PQY196588 QAU196588 QKQ196588 QUM196588 REI196588 ROE196588 RYA196588 SHW196588 SRS196588 TBO196588 TLK196588 TVG196588 UFC196588 UOY196588 UYU196588 VIQ196588 VSM196588 WCI196588 WME196588 WWA196588 S262150 JO262124 TK262124 ADG262124 ANC262124 AWY262124 BGU262124 BQQ262124 CAM262124 CKI262124 CUE262124 DEA262124 DNW262124 DXS262124 EHO262124 ERK262124 FBG262124 FLC262124 FUY262124 GEU262124 GOQ262124 GYM262124 HII262124 HSE262124 ICA262124 ILW262124 IVS262124 JFO262124 JPK262124 JZG262124 KJC262124 KSY262124 LCU262124 LMQ262124 LWM262124 MGI262124 MQE262124 NAA262124 NJW262124 NTS262124 ODO262124 ONK262124 OXG262124 PHC262124 PQY262124 QAU262124 QKQ262124 QUM262124 REI262124 ROE262124 RYA262124 SHW262124 SRS262124 TBO262124 TLK262124 TVG262124 UFC262124 UOY262124 UYU262124 VIQ262124 VSM262124 WCI262124 WME262124 WWA262124 S327686 JO327660 TK327660 ADG327660 ANC327660 AWY327660 BGU327660 BQQ327660 CAM327660 CKI327660 CUE327660 DEA327660 DNW327660 DXS327660 EHO327660 ERK327660 FBG327660 FLC327660 FUY327660 GEU327660 GOQ327660 GYM327660 HII327660 HSE327660 ICA327660 ILW327660 IVS327660 JFO327660 JPK327660 JZG327660 KJC327660 KSY327660 LCU327660 LMQ327660 LWM327660 MGI327660 MQE327660 NAA327660 NJW327660 NTS327660 ODO327660 ONK327660 OXG327660 PHC327660 PQY327660 QAU327660 QKQ327660 QUM327660 REI327660 ROE327660 RYA327660 SHW327660 SRS327660 TBO327660 TLK327660 TVG327660 UFC327660 UOY327660 UYU327660 VIQ327660 VSM327660 WCI327660 WME327660 WWA327660 S393222 JO393196 TK393196 ADG393196 ANC393196 AWY393196 BGU393196 BQQ393196 CAM393196 CKI393196 CUE393196 DEA393196 DNW393196 DXS393196 EHO393196 ERK393196 FBG393196 FLC393196 FUY393196 GEU393196 GOQ393196 GYM393196 HII393196 HSE393196 ICA393196 ILW393196 IVS393196 JFO393196 JPK393196 JZG393196 KJC393196 KSY393196 LCU393196 LMQ393196 LWM393196 MGI393196 MQE393196 NAA393196 NJW393196 NTS393196 ODO393196 ONK393196 OXG393196 PHC393196 PQY393196 QAU393196 QKQ393196 QUM393196 REI393196 ROE393196 RYA393196 SHW393196 SRS393196 TBO393196 TLK393196 TVG393196 UFC393196 UOY393196 UYU393196 VIQ393196 VSM393196 WCI393196 WME393196 WWA393196 S458758 JO458732 TK458732 ADG458732 ANC458732 AWY458732 BGU458732 BQQ458732 CAM458732 CKI458732 CUE458732 DEA458732 DNW458732 DXS458732 EHO458732 ERK458732 FBG458732 FLC458732 FUY458732 GEU458732 GOQ458732 GYM458732 HII458732 HSE458732 ICA458732 ILW458732 IVS458732 JFO458732 JPK458732 JZG458732 KJC458732 KSY458732 LCU458732 LMQ458732 LWM458732 MGI458732 MQE458732 NAA458732 NJW458732 NTS458732 ODO458732 ONK458732 OXG458732 PHC458732 PQY458732 QAU458732 QKQ458732 QUM458732 REI458732 ROE458732 RYA458732 SHW458732 SRS458732 TBO458732 TLK458732 TVG458732 UFC458732 UOY458732 UYU458732 VIQ458732 VSM458732 WCI458732 WME458732 WWA458732 S524294 JO524268 TK524268 ADG524268 ANC524268 AWY524268 BGU524268 BQQ524268 CAM524268 CKI524268 CUE524268 DEA524268 DNW524268 DXS524268 EHO524268 ERK524268 FBG524268 FLC524268 FUY524268 GEU524268 GOQ524268 GYM524268 HII524268 HSE524268 ICA524268 ILW524268 IVS524268 JFO524268 JPK524268 JZG524268 KJC524268 KSY524268 LCU524268 LMQ524268 LWM524268 MGI524268 MQE524268 NAA524268 NJW524268 NTS524268 ODO524268 ONK524268 OXG524268 PHC524268 PQY524268 QAU524268 QKQ524268 QUM524268 REI524268 ROE524268 RYA524268 SHW524268 SRS524268 TBO524268 TLK524268 TVG524268 UFC524268 UOY524268 UYU524268 VIQ524268 VSM524268 WCI524268 WME524268 WWA524268 S589830 JO589804 TK589804 ADG589804 ANC589804 AWY589804 BGU589804 BQQ589804 CAM589804 CKI589804 CUE589804 DEA589804 DNW589804 DXS589804 EHO589804 ERK589804 FBG589804 FLC589804 FUY589804 GEU589804 GOQ589804 GYM589804 HII589804 HSE589804 ICA589804 ILW589804 IVS589804 JFO589804 JPK589804 JZG589804 KJC589804 KSY589804 LCU589804 LMQ589804 LWM589804 MGI589804 MQE589804 NAA589804 NJW589804 NTS589804 ODO589804 ONK589804 OXG589804 PHC589804 PQY589804 QAU589804 QKQ589804 QUM589804 REI589804 ROE589804 RYA589804 SHW589804 SRS589804 TBO589804 TLK589804 TVG589804 UFC589804 UOY589804 UYU589804 VIQ589804 VSM589804 WCI589804 WME589804 WWA589804 S655366 JO655340 TK655340 ADG655340 ANC655340 AWY655340 BGU655340 BQQ655340 CAM655340 CKI655340 CUE655340 DEA655340 DNW655340 DXS655340 EHO655340 ERK655340 FBG655340 FLC655340 FUY655340 GEU655340 GOQ655340 GYM655340 HII655340 HSE655340 ICA655340 ILW655340 IVS655340 JFO655340 JPK655340 JZG655340 KJC655340 KSY655340 LCU655340 LMQ655340 LWM655340 MGI655340 MQE655340 NAA655340 NJW655340 NTS655340 ODO655340 ONK655340 OXG655340 PHC655340 PQY655340 QAU655340 QKQ655340 QUM655340 REI655340 ROE655340 RYA655340 SHW655340 SRS655340 TBO655340 TLK655340 TVG655340 UFC655340 UOY655340 UYU655340 VIQ655340 VSM655340 WCI655340 WME655340 WWA655340 S720902 JO720876 TK720876 ADG720876 ANC720876 AWY720876 BGU720876 BQQ720876 CAM720876 CKI720876 CUE720876 DEA720876 DNW720876 DXS720876 EHO720876 ERK720876 FBG720876 FLC720876 FUY720876 GEU720876 GOQ720876 GYM720876 HII720876 HSE720876 ICA720876 ILW720876 IVS720876 JFO720876 JPK720876 JZG720876 KJC720876 KSY720876 LCU720876 LMQ720876 LWM720876 MGI720876 MQE720876 NAA720876 NJW720876 NTS720876 ODO720876 ONK720876 OXG720876 PHC720876 PQY720876 QAU720876 QKQ720876 QUM720876 REI720876 ROE720876 RYA720876 SHW720876 SRS720876 TBO720876 TLK720876 TVG720876 UFC720876 UOY720876 UYU720876 VIQ720876 VSM720876 WCI720876 WME720876 WWA720876 S786438 JO786412 TK786412 ADG786412 ANC786412 AWY786412 BGU786412 BQQ786412 CAM786412 CKI786412 CUE786412 DEA786412 DNW786412 DXS786412 EHO786412 ERK786412 FBG786412 FLC786412 FUY786412 GEU786412 GOQ786412 GYM786412 HII786412 HSE786412 ICA786412 ILW786412 IVS786412 JFO786412 JPK786412 JZG786412 KJC786412 KSY786412 LCU786412 LMQ786412 LWM786412 MGI786412 MQE786412 NAA786412 NJW786412 NTS786412 ODO786412 ONK786412 OXG786412 PHC786412 PQY786412 QAU786412 QKQ786412 QUM786412 REI786412 ROE786412 RYA786412 SHW786412 SRS786412 TBO786412 TLK786412 TVG786412 UFC786412 UOY786412 UYU786412 VIQ786412 VSM786412 WCI786412 WME786412 WWA786412 S851974 JO851948 TK851948 ADG851948 ANC851948 AWY851948 BGU851948 BQQ851948 CAM851948 CKI851948 CUE851948 DEA851948 DNW851948 DXS851948 EHO851948 ERK851948 FBG851948 FLC851948 FUY851948 GEU851948 GOQ851948 GYM851948 HII851948 HSE851948 ICA851948 ILW851948 IVS851948 JFO851948 JPK851948 JZG851948 KJC851948 KSY851948 LCU851948 LMQ851948 LWM851948 MGI851948 MQE851948 NAA851948 NJW851948 NTS851948 ODO851948 ONK851948 OXG851948 PHC851948 PQY851948 QAU851948 QKQ851948 QUM851948 REI851948 ROE851948 RYA851948 SHW851948 SRS851948 TBO851948 TLK851948 TVG851948 UFC851948 UOY851948 UYU851948 VIQ851948 VSM851948 WCI851948 WME851948 WWA851948 S917510 JO917484 TK917484 ADG917484 ANC917484 AWY917484 BGU917484 BQQ917484 CAM917484 CKI917484 CUE917484 DEA917484 DNW917484 DXS917484 EHO917484 ERK917484 FBG917484 FLC917484 FUY917484 GEU917484 GOQ917484 GYM917484 HII917484 HSE917484 ICA917484 ILW917484 IVS917484 JFO917484 JPK917484 JZG917484 KJC917484 KSY917484 LCU917484 LMQ917484 LWM917484 MGI917484 MQE917484 NAA917484 NJW917484 NTS917484 ODO917484 ONK917484 OXG917484 PHC917484 PQY917484 QAU917484 QKQ917484 QUM917484 REI917484 ROE917484 RYA917484 SHW917484 SRS917484 TBO917484 TLK917484 TVG917484 UFC917484 UOY917484 UYU917484 VIQ917484 VSM917484 WCI917484 WME917484 WWA917484 S983046 JO983020 TK983020 ADG983020 ANC983020 AWY983020 BGU983020 BQQ983020 CAM983020 CKI983020 CUE983020 DEA983020 DNW983020 DXS983020 EHO983020 ERK983020 FBG983020 FLC983020 FUY983020 GEU983020 GOQ983020 GYM983020 HII983020 HSE983020 ICA983020 ILW983020 IVS983020 JFO983020 JPK983020 JZG983020 KJC983020 KSY983020 LCU983020 LMQ983020 LWM983020 MGI983020 MQE983020 NAA983020 NJW983020 NTS983020 ODO983020 ONK983020 OXG983020 PHC983020 PQY983020 QAU983020 QKQ983020 QUM983020 REI983020 ROE983020 RYA983020 SHW983020 SRS983020 TBO983020 TLK983020 TVG983020 UFC983020 UOY983020 UYU983020 VIQ983020 VSM983020 WCI983020 WME983020">
      <formula1>$S$41</formula1>
    </dataValidation>
    <dataValidation type="list" allowBlank="1" showInputMessage="1" showErrorMessage="1" sqref="S10 S6 S8 S12 S18:S19 S14:S16">
      <formula1>$S$40</formula1>
    </dataValidation>
    <dataValidation type="list" allowBlank="1" showInputMessage="1" showErrorMessage="1" sqref="Q10 Q6 Q8 Q12 Q14:Q16 Q18:Q19">
      <formula1>$Q$40</formula1>
    </dataValidation>
    <dataValidation type="list" allowBlank="1" showInputMessage="1" showErrorMessage="1" sqref="R10 R6 R8 R12 R14:R16 R18:R19">
      <formula1>$R$40</formula1>
    </dataValidation>
  </dataValidations>
  <pageMargins left="0.70866141732283472" right="0.70866141732283472" top="0.74803149606299213" bottom="0.74803149606299213" header="0.31496062992125984" footer="0.31496062992125984"/>
  <pageSetup paperSize="9" orientation="landscape" r:id="rId1"/>
  <headerFooter>
    <oddFooter>&amp;LRECTOR,
Acad.Prof.univ.dr. Ioan Aurel POP&amp;RDIRECTOR, 
Conf. univ. dr. Cătălin GLAVA</oddFooter>
  </headerFooter>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defaultColWidth="8.85546875"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E2F100BAAD154B946BFA08EDEEF246" ma:contentTypeVersion="0" ma:contentTypeDescription="Create a new document." ma:contentTypeScope="" ma:versionID="2159e31995da096ebf1b3f27d3835dd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7C51978-7927-49FB-ABAF-409A56F55A69}">
  <ds:schemaRefs>
    <ds:schemaRef ds:uri="http://schemas.microsoft.com/sharepoint/v3/contenttype/forms"/>
  </ds:schemaRefs>
</ds:datastoreItem>
</file>

<file path=customXml/itemProps2.xml><?xml version="1.0" encoding="utf-8"?>
<ds:datastoreItem xmlns:ds="http://schemas.openxmlformats.org/officeDocument/2006/customXml" ds:itemID="{6BC13842-9E17-436C-9566-5D0FC9F699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A7CFA1C-A83A-4FA8-BC03-5378F90CD729}">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DPPD</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Gelu Gherghin</cp:lastModifiedBy>
  <cp:lastPrinted>2020-02-19T15:02:45Z</cp:lastPrinted>
  <dcterms:created xsi:type="dcterms:W3CDTF">2013-06-27T08:19:59Z</dcterms:created>
  <dcterms:modified xsi:type="dcterms:W3CDTF">2020-02-19T15:06:38Z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0x0101006EE2F100BAAD154B946BFA08EDEEF246</vt:lpwstr>
  </property>
</Properties>
</file>